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edaorg.sharepoint.com/LEDA/Business Intelligence/Department/Statistics/Real Estate/"/>
    </mc:Choice>
  </mc:AlternateContent>
  <xr:revisionPtr revIDLastSave="2278" documentId="13_ncr:1_{9402E6BC-0758-4DC6-B5D5-D9C87745B462}" xr6:coauthVersionLast="47" xr6:coauthVersionMax="47" xr10:uidLastSave="{E5CCD6D5-0667-4EDC-903C-DB26F67C757A}"/>
  <bookViews>
    <workbookView xWindow="-4410" yWindow="-21435" windowWidth="28260" windowHeight="20355" tabRatio="654" activeTab="6" xr2:uid="{00000000-000D-0000-FFFF-FFFF00000000}"/>
  </bookViews>
  <sheets>
    <sheet name="New Residential BuildingPermits" sheetId="4" r:id="rId1"/>
    <sheet name="New Commercial Building Permits" sheetId="5" r:id="rId2"/>
    <sheet name="Apartment Vacancy" sheetId="8" state="hidden" r:id="rId3"/>
    <sheet name="Office Occupancy &amp; Rates" sheetId="9" state="hidden" r:id="rId4"/>
    <sheet name="Home Sales" sheetId="7" r:id="rId5"/>
    <sheet name="Source" sheetId="6" r:id="rId6"/>
    <sheet name="Pastelinks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89" i="4" l="1"/>
  <c r="M389" i="4"/>
  <c r="N389" i="4"/>
  <c r="O389" i="4"/>
  <c r="P389" i="4"/>
  <c r="K389" i="4"/>
  <c r="J389" i="4"/>
  <c r="L388" i="4"/>
  <c r="M388" i="4"/>
  <c r="N388" i="4"/>
  <c r="O388" i="4"/>
  <c r="P388" i="4"/>
  <c r="K388" i="4"/>
  <c r="J388" i="4"/>
  <c r="D389" i="4"/>
  <c r="E389" i="4"/>
  <c r="F389" i="4"/>
  <c r="G389" i="4"/>
  <c r="H389" i="4"/>
  <c r="C389" i="4"/>
  <c r="B389" i="4"/>
  <c r="D388" i="4"/>
  <c r="E388" i="4"/>
  <c r="F388" i="4"/>
  <c r="G388" i="4"/>
  <c r="H388" i="4"/>
  <c r="C388" i="4"/>
  <c r="B388" i="4"/>
  <c r="L383" i="4"/>
  <c r="M383" i="4"/>
  <c r="N383" i="4"/>
  <c r="O383" i="4"/>
  <c r="P383" i="4"/>
  <c r="K383" i="4"/>
  <c r="J383" i="4"/>
  <c r="D383" i="4"/>
  <c r="E383" i="4"/>
  <c r="F383" i="4"/>
  <c r="G383" i="4"/>
  <c r="H383" i="4"/>
  <c r="C383" i="4"/>
  <c r="B383" i="4"/>
  <c r="D402" i="5" l="1"/>
  <c r="B402" i="5"/>
  <c r="D401" i="5"/>
  <c r="B401" i="5"/>
  <c r="D396" i="5"/>
  <c r="B396" i="5"/>
  <c r="L380" i="4" l="1"/>
  <c r="M380" i="4"/>
  <c r="N380" i="4"/>
  <c r="O380" i="4"/>
  <c r="P380" i="4"/>
  <c r="K380" i="4"/>
  <c r="L379" i="4"/>
  <c r="M379" i="4"/>
  <c r="N379" i="4"/>
  <c r="O379" i="4"/>
  <c r="P379" i="4"/>
  <c r="K379" i="4"/>
  <c r="J379" i="4"/>
  <c r="E380" i="4"/>
  <c r="F380" i="4"/>
  <c r="G380" i="4"/>
  <c r="H380" i="4"/>
  <c r="D380" i="4"/>
  <c r="C380" i="4"/>
  <c r="E379" i="4"/>
  <c r="F379" i="4"/>
  <c r="G379" i="4"/>
  <c r="H379" i="4"/>
  <c r="D379" i="4"/>
  <c r="C379" i="4"/>
  <c r="D393" i="5"/>
  <c r="B393" i="5"/>
  <c r="D392" i="5"/>
  <c r="B392" i="5"/>
  <c r="D397" i="5"/>
  <c r="B397" i="5"/>
  <c r="B379" i="4" l="1"/>
  <c r="G367" i="7" l="1"/>
  <c r="H367" i="7"/>
  <c r="I367" i="7"/>
  <c r="J367" i="7"/>
  <c r="F367" i="7"/>
  <c r="E367" i="7"/>
  <c r="C367" i="7"/>
  <c r="B367" i="7"/>
  <c r="G376" i="7"/>
  <c r="H376" i="7"/>
  <c r="I376" i="7"/>
  <c r="F376" i="7"/>
  <c r="E376" i="7"/>
  <c r="C376" i="7"/>
  <c r="B376" i="7"/>
  <c r="G375" i="7"/>
  <c r="H375" i="7"/>
  <c r="I375" i="7"/>
  <c r="F375" i="7"/>
  <c r="E375" i="7"/>
  <c r="C375" i="7"/>
  <c r="B375" i="7"/>
  <c r="I370" i="7"/>
  <c r="H370" i="7"/>
  <c r="G370" i="7"/>
  <c r="F370" i="7"/>
  <c r="E370" i="7"/>
  <c r="C370" i="7"/>
  <c r="B370" i="7"/>
  <c r="J330" i="7"/>
  <c r="J376" i="7" s="1"/>
  <c r="J329" i="7"/>
  <c r="J328" i="7"/>
  <c r="P384" i="4" l="1"/>
  <c r="O384" i="4"/>
  <c r="N384" i="4"/>
  <c r="M384" i="4"/>
  <c r="L384" i="4"/>
  <c r="K384" i="4"/>
  <c r="H384" i="4"/>
  <c r="G384" i="4"/>
  <c r="F384" i="4"/>
  <c r="E384" i="4"/>
  <c r="D384" i="4"/>
  <c r="C384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J349" i="4"/>
  <c r="J338" i="4"/>
  <c r="J339" i="4"/>
  <c r="J340" i="4"/>
  <c r="J341" i="4"/>
  <c r="J342" i="4"/>
  <c r="J343" i="4"/>
  <c r="J344" i="4"/>
  <c r="J345" i="4"/>
  <c r="J346" i="4"/>
  <c r="J347" i="4"/>
  <c r="J348" i="4"/>
  <c r="J380" i="4" l="1"/>
  <c r="J384" i="4"/>
  <c r="B384" i="4"/>
  <c r="I371" i="7"/>
  <c r="H371" i="7"/>
  <c r="G371" i="7"/>
  <c r="F371" i="7"/>
  <c r="E371" i="7"/>
  <c r="C371" i="7"/>
  <c r="B371" i="7"/>
  <c r="J326" i="7"/>
  <c r="J371" i="7" s="1"/>
  <c r="J327" i="7"/>
  <c r="J323" i="7"/>
  <c r="J324" i="7"/>
  <c r="J325" i="7"/>
  <c r="B336" i="4" l="1"/>
  <c r="J330" i="4"/>
  <c r="J319" i="7" l="1"/>
  <c r="J320" i="7"/>
  <c r="J321" i="7"/>
  <c r="J322" i="7"/>
  <c r="J318" i="7"/>
  <c r="J375" i="7" s="1"/>
  <c r="J317" i="7"/>
  <c r="E374" i="4" l="1"/>
  <c r="J326" i="4"/>
  <c r="J327" i="4"/>
  <c r="J328" i="4"/>
  <c r="J329" i="4"/>
  <c r="J331" i="4"/>
  <c r="J332" i="4"/>
  <c r="J333" i="4"/>
  <c r="J334" i="4"/>
  <c r="J335" i="4"/>
  <c r="J336" i="4"/>
  <c r="J337" i="4"/>
  <c r="B326" i="4"/>
  <c r="B327" i="4"/>
  <c r="B328" i="4"/>
  <c r="B329" i="4"/>
  <c r="B330" i="4"/>
  <c r="B331" i="4"/>
  <c r="B332" i="4"/>
  <c r="B333" i="4"/>
  <c r="B334" i="4"/>
  <c r="B335" i="4"/>
  <c r="B337" i="4"/>
  <c r="B380" i="4" l="1"/>
  <c r="I366" i="7"/>
  <c r="H366" i="7"/>
  <c r="G366" i="7"/>
  <c r="F366" i="7"/>
  <c r="E366" i="7"/>
  <c r="C366" i="7"/>
  <c r="B366" i="7"/>
  <c r="J316" i="7"/>
  <c r="J315" i="7"/>
  <c r="J314" i="7"/>
  <c r="J370" i="7" s="1"/>
  <c r="J366" i="7" l="1"/>
  <c r="L378" i="4"/>
  <c r="M378" i="4"/>
  <c r="N378" i="4"/>
  <c r="O378" i="4"/>
  <c r="P378" i="4"/>
  <c r="K378" i="4"/>
  <c r="E378" i="4"/>
  <c r="F378" i="4"/>
  <c r="G378" i="4"/>
  <c r="H378" i="4"/>
  <c r="D378" i="4"/>
  <c r="C378" i="4"/>
  <c r="B378" i="4" l="1"/>
  <c r="H365" i="7"/>
  <c r="G365" i="7"/>
  <c r="F365" i="7"/>
  <c r="E365" i="7"/>
  <c r="C365" i="7"/>
  <c r="B365" i="7"/>
  <c r="I365" i="7"/>
  <c r="D391" i="5"/>
  <c r="B391" i="5"/>
  <c r="J313" i="7"/>
  <c r="J312" i="7"/>
  <c r="J311" i="7"/>
  <c r="J310" i="7"/>
  <c r="J309" i="7"/>
  <c r="J308" i="7"/>
  <c r="J307" i="7"/>
  <c r="J306" i="7"/>
  <c r="J305" i="7"/>
  <c r="J304" i="7"/>
  <c r="J303" i="7"/>
  <c r="J302" i="7"/>
  <c r="J314" i="4"/>
  <c r="J315" i="4"/>
  <c r="J316" i="4"/>
  <c r="J317" i="4"/>
  <c r="J318" i="4"/>
  <c r="J319" i="4"/>
  <c r="J320" i="4"/>
  <c r="J321" i="4"/>
  <c r="J322" i="4"/>
  <c r="J323" i="4"/>
  <c r="J324" i="4"/>
  <c r="J325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J378" i="4" l="1"/>
  <c r="J365" i="7"/>
  <c r="J300" i="7"/>
  <c r="J301" i="7"/>
  <c r="J313" i="4"/>
  <c r="B313" i="4" l="1"/>
  <c r="J299" i="7" l="1"/>
  <c r="J298" i="7"/>
  <c r="B311" i="4" l="1"/>
  <c r="J297" i="7" l="1"/>
  <c r="J296" i="7" l="1"/>
  <c r="J295" i="7"/>
  <c r="J294" i="7" l="1"/>
  <c r="J293" i="7"/>
  <c r="D317" i="5"/>
  <c r="G361" i="7" l="1"/>
  <c r="G362" i="7"/>
  <c r="G363" i="7"/>
  <c r="G364" i="7"/>
  <c r="H361" i="7"/>
  <c r="H362" i="7"/>
  <c r="H363" i="7"/>
  <c r="H364" i="7"/>
  <c r="I361" i="7"/>
  <c r="I362" i="7"/>
  <c r="I363" i="7"/>
  <c r="I364" i="7"/>
  <c r="C361" i="7"/>
  <c r="F364" i="7"/>
  <c r="E363" i="7"/>
  <c r="E364" i="7"/>
  <c r="C364" i="7"/>
  <c r="B364" i="7"/>
  <c r="B363" i="7"/>
  <c r="J292" i="7"/>
  <c r="J291" i="7"/>
  <c r="J290" i="7"/>
  <c r="D390" i="5"/>
  <c r="B390" i="5"/>
  <c r="B389" i="5"/>
  <c r="J302" i="4"/>
  <c r="C352" i="4"/>
  <c r="D352" i="4"/>
  <c r="E352" i="4"/>
  <c r="F352" i="4"/>
  <c r="G352" i="4"/>
  <c r="H352" i="4"/>
  <c r="K352" i="4"/>
  <c r="L352" i="4"/>
  <c r="M352" i="4"/>
  <c r="N352" i="4"/>
  <c r="O352" i="4"/>
  <c r="P352" i="4"/>
  <c r="C353" i="4"/>
  <c r="D353" i="4"/>
  <c r="E353" i="4"/>
  <c r="F353" i="4"/>
  <c r="G353" i="4"/>
  <c r="H353" i="4"/>
  <c r="K353" i="4"/>
  <c r="L353" i="4"/>
  <c r="M353" i="4"/>
  <c r="N353" i="4"/>
  <c r="O353" i="4"/>
  <c r="P353" i="4"/>
  <c r="C354" i="4"/>
  <c r="D354" i="4"/>
  <c r="E354" i="4"/>
  <c r="F354" i="4"/>
  <c r="G354" i="4"/>
  <c r="H354" i="4"/>
  <c r="K354" i="4"/>
  <c r="L354" i="4"/>
  <c r="M354" i="4"/>
  <c r="N354" i="4"/>
  <c r="O354" i="4"/>
  <c r="P354" i="4"/>
  <c r="C355" i="4"/>
  <c r="D355" i="4"/>
  <c r="E355" i="4"/>
  <c r="F355" i="4"/>
  <c r="G355" i="4"/>
  <c r="H355" i="4"/>
  <c r="K355" i="4"/>
  <c r="L355" i="4"/>
  <c r="M355" i="4"/>
  <c r="N355" i="4"/>
  <c r="O355" i="4"/>
  <c r="P355" i="4"/>
  <c r="C356" i="4"/>
  <c r="D356" i="4"/>
  <c r="E356" i="4"/>
  <c r="F356" i="4"/>
  <c r="G356" i="4"/>
  <c r="H356" i="4"/>
  <c r="K356" i="4"/>
  <c r="L356" i="4"/>
  <c r="M356" i="4"/>
  <c r="N356" i="4"/>
  <c r="O356" i="4"/>
  <c r="P356" i="4"/>
  <c r="C357" i="4"/>
  <c r="D357" i="4"/>
  <c r="E357" i="4"/>
  <c r="F357" i="4"/>
  <c r="G357" i="4"/>
  <c r="H357" i="4"/>
  <c r="K357" i="4"/>
  <c r="L357" i="4"/>
  <c r="M357" i="4"/>
  <c r="N357" i="4"/>
  <c r="O357" i="4"/>
  <c r="P357" i="4"/>
  <c r="C358" i="4"/>
  <c r="D358" i="4"/>
  <c r="E358" i="4"/>
  <c r="F358" i="4"/>
  <c r="G358" i="4"/>
  <c r="H358" i="4"/>
  <c r="K358" i="4"/>
  <c r="L358" i="4"/>
  <c r="M358" i="4"/>
  <c r="N358" i="4"/>
  <c r="O358" i="4"/>
  <c r="P358" i="4"/>
  <c r="C359" i="4"/>
  <c r="D359" i="4"/>
  <c r="E359" i="4"/>
  <c r="F359" i="4"/>
  <c r="G359" i="4"/>
  <c r="H359" i="4"/>
  <c r="K359" i="4"/>
  <c r="L359" i="4"/>
  <c r="M359" i="4"/>
  <c r="N359" i="4"/>
  <c r="O359" i="4"/>
  <c r="P359" i="4"/>
  <c r="C360" i="4"/>
  <c r="D360" i="4"/>
  <c r="E360" i="4"/>
  <c r="F360" i="4"/>
  <c r="G360" i="4"/>
  <c r="H360" i="4"/>
  <c r="K360" i="4"/>
  <c r="L360" i="4"/>
  <c r="M360" i="4"/>
  <c r="N360" i="4"/>
  <c r="O360" i="4"/>
  <c r="P360" i="4"/>
  <c r="C361" i="4"/>
  <c r="D361" i="4"/>
  <c r="E361" i="4"/>
  <c r="F361" i="4"/>
  <c r="G361" i="4"/>
  <c r="H361" i="4"/>
  <c r="K361" i="4"/>
  <c r="L361" i="4"/>
  <c r="M361" i="4"/>
  <c r="N361" i="4"/>
  <c r="O361" i="4"/>
  <c r="P361" i="4"/>
  <c r="C376" i="4"/>
  <c r="L377" i="4"/>
  <c r="M377" i="4"/>
  <c r="N377" i="4"/>
  <c r="O377" i="4"/>
  <c r="P377" i="4"/>
  <c r="D377" i="4"/>
  <c r="E377" i="4"/>
  <c r="F377" i="4"/>
  <c r="G377" i="4"/>
  <c r="H377" i="4"/>
  <c r="C377" i="4"/>
  <c r="B377" i="4" s="1"/>
  <c r="J312" i="4"/>
  <c r="B312" i="4"/>
  <c r="J311" i="4"/>
  <c r="J310" i="4"/>
  <c r="B310" i="4"/>
  <c r="J309" i="4"/>
  <c r="B309" i="4"/>
  <c r="J308" i="4"/>
  <c r="B308" i="4"/>
  <c r="J307" i="4"/>
  <c r="B307" i="4"/>
  <c r="J306" i="4"/>
  <c r="B306" i="4"/>
  <c r="J305" i="4"/>
  <c r="B305" i="4"/>
  <c r="J304" i="4"/>
  <c r="B304" i="4"/>
  <c r="J303" i="4"/>
  <c r="B303" i="4"/>
  <c r="B302" i="4"/>
  <c r="J364" i="7" l="1"/>
  <c r="J377" i="4"/>
  <c r="K377" i="4"/>
  <c r="B360" i="4"/>
  <c r="B356" i="4"/>
  <c r="B361" i="4"/>
  <c r="B359" i="4"/>
  <c r="B357" i="4"/>
  <c r="B355" i="4"/>
  <c r="B353" i="4"/>
  <c r="B358" i="4"/>
  <c r="B354" i="4"/>
  <c r="C363" i="7"/>
  <c r="B361" i="7"/>
  <c r="B362" i="7"/>
  <c r="F355" i="7"/>
  <c r="F356" i="7"/>
  <c r="F357" i="7"/>
  <c r="F358" i="7"/>
  <c r="F359" i="7"/>
  <c r="F360" i="7"/>
  <c r="F361" i="7"/>
  <c r="F362" i="7"/>
  <c r="F363" i="7"/>
  <c r="E362" i="7"/>
  <c r="E361" i="7"/>
  <c r="E360" i="7"/>
  <c r="E359" i="7"/>
  <c r="E358" i="7"/>
  <c r="E357" i="7"/>
  <c r="E356" i="7"/>
  <c r="E355" i="7"/>
  <c r="C362" i="7" l="1"/>
  <c r="J297" i="4"/>
  <c r="J298" i="4"/>
  <c r="J299" i="4"/>
  <c r="J300" i="4"/>
  <c r="J301" i="4"/>
  <c r="B297" i="4"/>
  <c r="B298" i="4"/>
  <c r="B299" i="4"/>
  <c r="B300" i="4"/>
  <c r="B301" i="4"/>
  <c r="J269" i="7" l="1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377" i="7" s="1"/>
  <c r="D389" i="5"/>
  <c r="D388" i="5"/>
  <c r="D387" i="5"/>
  <c r="B388" i="5"/>
  <c r="B387" i="5"/>
  <c r="B386" i="5"/>
  <c r="B385" i="5"/>
  <c r="B384" i="5"/>
  <c r="B383" i="5"/>
  <c r="J363" i="7" l="1"/>
  <c r="K362" i="4"/>
  <c r="L362" i="4"/>
  <c r="M362" i="4"/>
  <c r="N362" i="4"/>
  <c r="O362" i="4"/>
  <c r="P362" i="4"/>
  <c r="K363" i="4"/>
  <c r="L363" i="4"/>
  <c r="M363" i="4"/>
  <c r="N363" i="4"/>
  <c r="O363" i="4"/>
  <c r="P363" i="4"/>
  <c r="K364" i="4"/>
  <c r="L364" i="4"/>
  <c r="M364" i="4"/>
  <c r="N364" i="4"/>
  <c r="O364" i="4"/>
  <c r="P364" i="4"/>
  <c r="K365" i="4"/>
  <c r="L365" i="4"/>
  <c r="M365" i="4"/>
  <c r="N365" i="4"/>
  <c r="O365" i="4"/>
  <c r="P365" i="4"/>
  <c r="K366" i="4"/>
  <c r="L366" i="4"/>
  <c r="M366" i="4"/>
  <c r="N366" i="4"/>
  <c r="O366" i="4"/>
  <c r="P366" i="4"/>
  <c r="K367" i="4"/>
  <c r="L367" i="4"/>
  <c r="M367" i="4"/>
  <c r="N367" i="4"/>
  <c r="O367" i="4"/>
  <c r="P367" i="4"/>
  <c r="K368" i="4"/>
  <c r="L368" i="4"/>
  <c r="M368" i="4"/>
  <c r="N368" i="4"/>
  <c r="O368" i="4"/>
  <c r="P368" i="4"/>
  <c r="K369" i="4"/>
  <c r="L369" i="4"/>
  <c r="M369" i="4"/>
  <c r="N369" i="4"/>
  <c r="O369" i="4"/>
  <c r="P369" i="4"/>
  <c r="K370" i="4"/>
  <c r="L370" i="4"/>
  <c r="M370" i="4"/>
  <c r="N370" i="4"/>
  <c r="O370" i="4"/>
  <c r="P370" i="4"/>
  <c r="K371" i="4"/>
  <c r="L371" i="4"/>
  <c r="M371" i="4"/>
  <c r="N371" i="4"/>
  <c r="O371" i="4"/>
  <c r="P371" i="4"/>
  <c r="K372" i="4"/>
  <c r="L372" i="4"/>
  <c r="M372" i="4"/>
  <c r="N372" i="4"/>
  <c r="O372" i="4"/>
  <c r="P372" i="4"/>
  <c r="K373" i="4"/>
  <c r="L373" i="4"/>
  <c r="M373" i="4"/>
  <c r="N373" i="4"/>
  <c r="O373" i="4"/>
  <c r="P373" i="4"/>
  <c r="K374" i="4"/>
  <c r="L374" i="4"/>
  <c r="M374" i="4"/>
  <c r="N374" i="4"/>
  <c r="O374" i="4"/>
  <c r="P374" i="4"/>
  <c r="K375" i="4"/>
  <c r="L375" i="4"/>
  <c r="M375" i="4"/>
  <c r="N375" i="4"/>
  <c r="O375" i="4"/>
  <c r="P375" i="4"/>
  <c r="K376" i="4"/>
  <c r="L376" i="4"/>
  <c r="M376" i="4"/>
  <c r="N376" i="4"/>
  <c r="O376" i="4"/>
  <c r="P376" i="4"/>
  <c r="D376" i="4"/>
  <c r="E376" i="4"/>
  <c r="F376" i="4"/>
  <c r="G376" i="4"/>
  <c r="H376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81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376" i="4" l="1"/>
  <c r="J376" i="4"/>
  <c r="C374" i="4"/>
  <c r="D375" i="4"/>
  <c r="E375" i="4"/>
  <c r="F375" i="4"/>
  <c r="G375" i="4"/>
  <c r="H375" i="4"/>
  <c r="C375" i="4"/>
  <c r="J280" i="4"/>
  <c r="C390" i="4"/>
  <c r="F385" i="4"/>
  <c r="G385" i="4"/>
  <c r="H385" i="4"/>
  <c r="B280" i="4"/>
  <c r="G377" i="7"/>
  <c r="H372" i="7"/>
  <c r="I372" i="7"/>
  <c r="E372" i="7"/>
  <c r="H377" i="7"/>
  <c r="C372" i="7"/>
  <c r="J268" i="7"/>
  <c r="J267" i="7"/>
  <c r="J266" i="7"/>
  <c r="D403" i="5"/>
  <c r="D398" i="5"/>
  <c r="J279" i="4"/>
  <c r="B279" i="4"/>
  <c r="B101" i="8"/>
  <c r="B100" i="8"/>
  <c r="B97" i="8"/>
  <c r="J264" i="7"/>
  <c r="J265" i="7"/>
  <c r="B266" i="4"/>
  <c r="K390" i="4"/>
  <c r="O390" i="4"/>
  <c r="J278" i="4"/>
  <c r="J266" i="4"/>
  <c r="B278" i="4"/>
  <c r="L385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3" i="4"/>
  <c r="J4" i="4"/>
  <c r="J5" i="4"/>
  <c r="J6" i="4"/>
  <c r="J7" i="4"/>
  <c r="J8" i="4"/>
  <c r="J9" i="4"/>
  <c r="J10" i="4"/>
  <c r="J11" i="4"/>
  <c r="J12" i="4"/>
  <c r="J13" i="4"/>
  <c r="J2" i="4"/>
  <c r="D374" i="4"/>
  <c r="F374" i="4"/>
  <c r="G374" i="4"/>
  <c r="H374" i="4"/>
  <c r="C373" i="4"/>
  <c r="J276" i="4"/>
  <c r="J264" i="4"/>
  <c r="B276" i="4"/>
  <c r="B264" i="4"/>
  <c r="J267" i="4"/>
  <c r="J268" i="4"/>
  <c r="J269" i="4"/>
  <c r="J270" i="4"/>
  <c r="J271" i="4"/>
  <c r="J272" i="4"/>
  <c r="J273" i="4"/>
  <c r="J274" i="4"/>
  <c r="J275" i="4"/>
  <c r="J254" i="4"/>
  <c r="J255" i="4"/>
  <c r="J256" i="4"/>
  <c r="J257" i="4"/>
  <c r="J258" i="4"/>
  <c r="J259" i="4"/>
  <c r="J260" i="4"/>
  <c r="J261" i="4"/>
  <c r="J262" i="4"/>
  <c r="J263" i="4"/>
  <c r="B267" i="4"/>
  <c r="B268" i="4"/>
  <c r="B269" i="4"/>
  <c r="B270" i="4"/>
  <c r="B271" i="4"/>
  <c r="B272" i="4"/>
  <c r="B273" i="4"/>
  <c r="B274" i="4"/>
  <c r="B275" i="4"/>
  <c r="B254" i="4"/>
  <c r="B255" i="4"/>
  <c r="B256" i="4"/>
  <c r="B257" i="4"/>
  <c r="B258" i="4"/>
  <c r="B259" i="4"/>
  <c r="B260" i="4"/>
  <c r="B261" i="4"/>
  <c r="B262" i="4"/>
  <c r="B263" i="4"/>
  <c r="J277" i="4"/>
  <c r="B277" i="4"/>
  <c r="J263" i="7"/>
  <c r="J262" i="7"/>
  <c r="J261" i="7"/>
  <c r="J260" i="7"/>
  <c r="J259" i="7"/>
  <c r="J258" i="7"/>
  <c r="J257" i="7"/>
  <c r="B50" i="9"/>
  <c r="C50" i="9"/>
  <c r="L12" i="9"/>
  <c r="M12" i="9"/>
  <c r="K12" i="9"/>
  <c r="L11" i="9"/>
  <c r="M11" i="9"/>
  <c r="K11" i="9"/>
  <c r="G12" i="9"/>
  <c r="H12" i="9"/>
  <c r="F12" i="9"/>
  <c r="G11" i="9"/>
  <c r="H11" i="9"/>
  <c r="F11" i="9"/>
  <c r="D12" i="9"/>
  <c r="D11" i="9"/>
  <c r="C11" i="9"/>
  <c r="B11" i="9"/>
  <c r="C12" i="9"/>
  <c r="B12" i="9"/>
  <c r="J256" i="7"/>
  <c r="J255" i="7"/>
  <c r="J265" i="4"/>
  <c r="J254" i="7"/>
  <c r="J253" i="7"/>
  <c r="J252" i="7"/>
  <c r="B96" i="8"/>
  <c r="B94" i="8"/>
  <c r="B93" i="8"/>
  <c r="J251" i="7"/>
  <c r="B265" i="4"/>
  <c r="B49" i="9"/>
  <c r="C49" i="9"/>
  <c r="B48" i="9"/>
  <c r="C48" i="9"/>
  <c r="C47" i="9"/>
  <c r="B47" i="9"/>
  <c r="M3" i="9"/>
  <c r="L3" i="9"/>
  <c r="K3" i="9"/>
  <c r="J250" i="7"/>
  <c r="J249" i="7"/>
  <c r="J248" i="7"/>
  <c r="B369" i="5"/>
  <c r="B364" i="5"/>
  <c r="D362" i="4"/>
  <c r="E362" i="4"/>
  <c r="F362" i="4"/>
  <c r="G362" i="4"/>
  <c r="H362" i="4"/>
  <c r="D363" i="4"/>
  <c r="E363" i="4"/>
  <c r="F363" i="4"/>
  <c r="G363" i="4"/>
  <c r="H363" i="4"/>
  <c r="D364" i="4"/>
  <c r="E364" i="4"/>
  <c r="F364" i="4"/>
  <c r="G364" i="4"/>
  <c r="H364" i="4"/>
  <c r="D365" i="4"/>
  <c r="E365" i="4"/>
  <c r="F365" i="4"/>
  <c r="G365" i="4"/>
  <c r="H365" i="4"/>
  <c r="D366" i="4"/>
  <c r="E366" i="4"/>
  <c r="F366" i="4"/>
  <c r="G366" i="4"/>
  <c r="H366" i="4"/>
  <c r="D367" i="4"/>
  <c r="E367" i="4"/>
  <c r="F367" i="4"/>
  <c r="G367" i="4"/>
  <c r="H367" i="4"/>
  <c r="D368" i="4"/>
  <c r="E368" i="4"/>
  <c r="F368" i="4"/>
  <c r="G368" i="4"/>
  <c r="H368" i="4"/>
  <c r="D369" i="4"/>
  <c r="E369" i="4"/>
  <c r="F369" i="4"/>
  <c r="G369" i="4"/>
  <c r="H369" i="4"/>
  <c r="D370" i="4"/>
  <c r="E370" i="4"/>
  <c r="F370" i="4"/>
  <c r="G370" i="4"/>
  <c r="H370" i="4"/>
  <c r="D371" i="4"/>
  <c r="E371" i="4"/>
  <c r="F371" i="4"/>
  <c r="G371" i="4"/>
  <c r="H371" i="4"/>
  <c r="D372" i="4"/>
  <c r="E372" i="4"/>
  <c r="F372" i="4"/>
  <c r="G372" i="4"/>
  <c r="H372" i="4"/>
  <c r="D373" i="4"/>
  <c r="E373" i="4"/>
  <c r="F373" i="4"/>
  <c r="G373" i="4"/>
  <c r="H373" i="4"/>
  <c r="C372" i="4"/>
  <c r="C371" i="4"/>
  <c r="C370" i="4"/>
  <c r="B370" i="4" s="1"/>
  <c r="C369" i="4"/>
  <c r="C368" i="4"/>
  <c r="C367" i="4"/>
  <c r="C366" i="4"/>
  <c r="C365" i="4"/>
  <c r="C364" i="4"/>
  <c r="C363" i="4"/>
  <c r="C362" i="4"/>
  <c r="J247" i="7"/>
  <c r="J246" i="7"/>
  <c r="J245" i="7"/>
  <c r="J244" i="7"/>
  <c r="G360" i="7"/>
  <c r="H360" i="7"/>
  <c r="I360" i="7"/>
  <c r="B360" i="7"/>
  <c r="C360" i="7"/>
  <c r="J243" i="7"/>
  <c r="J242" i="7"/>
  <c r="J241" i="7"/>
  <c r="J240" i="7"/>
  <c r="N390" i="4"/>
  <c r="D386" i="5"/>
  <c r="J253" i="4"/>
  <c r="B253" i="4"/>
  <c r="J252" i="4"/>
  <c r="B252" i="4"/>
  <c r="B251" i="4"/>
  <c r="J251" i="4"/>
  <c r="B238" i="4"/>
  <c r="J239" i="7"/>
  <c r="J238" i="7"/>
  <c r="P390" i="4"/>
  <c r="J250" i="4"/>
  <c r="B250" i="4"/>
  <c r="J249" i="4"/>
  <c r="B249" i="4"/>
  <c r="J237" i="7"/>
  <c r="J236" i="7"/>
  <c r="J235" i="7"/>
  <c r="J248" i="4"/>
  <c r="B248" i="4"/>
  <c r="J247" i="4"/>
  <c r="B247" i="4"/>
  <c r="B246" i="4"/>
  <c r="J246" i="4"/>
  <c r="J234" i="7"/>
  <c r="J245" i="4"/>
  <c r="J233" i="7"/>
  <c r="B245" i="4"/>
  <c r="J244" i="4"/>
  <c r="J243" i="4"/>
  <c r="B244" i="4"/>
  <c r="B243" i="4"/>
  <c r="J232" i="7"/>
  <c r="J231" i="7"/>
  <c r="J242" i="4"/>
  <c r="B242" i="4"/>
  <c r="D385" i="5"/>
  <c r="J230" i="7"/>
  <c r="G359" i="7"/>
  <c r="H359" i="7"/>
  <c r="I359" i="7"/>
  <c r="C359" i="7"/>
  <c r="B359" i="7"/>
  <c r="J229" i="7"/>
  <c r="B377" i="7"/>
  <c r="J228" i="7"/>
  <c r="J227" i="7"/>
  <c r="J226" i="7"/>
  <c r="B237" i="4"/>
  <c r="J225" i="7"/>
  <c r="J224" i="7"/>
  <c r="J223" i="7"/>
  <c r="J222" i="7"/>
  <c r="J220" i="7"/>
  <c r="J221" i="7"/>
  <c r="D383" i="5"/>
  <c r="B230" i="4"/>
  <c r="B231" i="4"/>
  <c r="B102" i="8"/>
  <c r="J241" i="4"/>
  <c r="B241" i="4"/>
  <c r="J240" i="4"/>
  <c r="B240" i="4"/>
  <c r="J239" i="4"/>
  <c r="B239" i="4"/>
  <c r="J238" i="4"/>
  <c r="J237" i="4"/>
  <c r="J236" i="4"/>
  <c r="B236" i="4"/>
  <c r="J235" i="4"/>
  <c r="B235" i="4"/>
  <c r="J234" i="4"/>
  <c r="B234" i="4"/>
  <c r="J233" i="4"/>
  <c r="B233" i="4"/>
  <c r="J232" i="4"/>
  <c r="B232" i="4"/>
  <c r="J231" i="4"/>
  <c r="J230" i="4"/>
  <c r="J229" i="4"/>
  <c r="B229" i="4"/>
  <c r="D384" i="5"/>
  <c r="J219" i="7"/>
  <c r="J218" i="7"/>
  <c r="I358" i="7"/>
  <c r="H358" i="7"/>
  <c r="G358" i="7"/>
  <c r="I357" i="7"/>
  <c r="H357" i="7"/>
  <c r="G357" i="7"/>
  <c r="C357" i="7"/>
  <c r="B357" i="7"/>
  <c r="J216" i="7"/>
  <c r="J217" i="7"/>
  <c r="B228" i="4"/>
  <c r="B227" i="4"/>
  <c r="J227" i="4"/>
  <c r="J228" i="4"/>
  <c r="J215" i="7"/>
  <c r="J214" i="7"/>
  <c r="J226" i="4"/>
  <c r="B226" i="4"/>
  <c r="B225" i="4"/>
  <c r="I377" i="7"/>
  <c r="F377" i="7"/>
  <c r="C377" i="7"/>
  <c r="G372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41" i="7"/>
  <c r="E340" i="7"/>
  <c r="F372" i="7"/>
  <c r="F342" i="7"/>
  <c r="G342" i="7"/>
  <c r="H342" i="7"/>
  <c r="I342" i="7"/>
  <c r="J342" i="7"/>
  <c r="F343" i="7"/>
  <c r="G343" i="7"/>
  <c r="H343" i="7"/>
  <c r="I343" i="7"/>
  <c r="J343" i="7"/>
  <c r="F344" i="7"/>
  <c r="G344" i="7"/>
  <c r="H344" i="7"/>
  <c r="I344" i="7"/>
  <c r="J344" i="7"/>
  <c r="F345" i="7"/>
  <c r="G345" i="7"/>
  <c r="H345" i="7"/>
  <c r="I345" i="7"/>
  <c r="J345" i="7"/>
  <c r="F346" i="7"/>
  <c r="G346" i="7"/>
  <c r="H346" i="7"/>
  <c r="I346" i="7"/>
  <c r="J346" i="7"/>
  <c r="F347" i="7"/>
  <c r="G347" i="7"/>
  <c r="H347" i="7"/>
  <c r="I347" i="7"/>
  <c r="J347" i="7"/>
  <c r="F348" i="7"/>
  <c r="G348" i="7"/>
  <c r="H348" i="7"/>
  <c r="I348" i="7"/>
  <c r="J348" i="7"/>
  <c r="F349" i="7"/>
  <c r="G349" i="7"/>
  <c r="H349" i="7"/>
  <c r="I349" i="7"/>
  <c r="J349" i="7"/>
  <c r="F350" i="7"/>
  <c r="G350" i="7"/>
  <c r="H350" i="7"/>
  <c r="I350" i="7"/>
  <c r="J350" i="7"/>
  <c r="F351" i="7"/>
  <c r="G351" i="7"/>
  <c r="H351" i="7"/>
  <c r="I351" i="7"/>
  <c r="J351" i="7"/>
  <c r="F352" i="7"/>
  <c r="G352" i="7"/>
  <c r="H352" i="7"/>
  <c r="I352" i="7"/>
  <c r="J352" i="7"/>
  <c r="F353" i="7"/>
  <c r="G353" i="7"/>
  <c r="H353" i="7"/>
  <c r="I353" i="7"/>
  <c r="J353" i="7"/>
  <c r="F354" i="7"/>
  <c r="G354" i="7"/>
  <c r="H354" i="7"/>
  <c r="I354" i="7"/>
  <c r="J354" i="7"/>
  <c r="G355" i="7"/>
  <c r="H355" i="7"/>
  <c r="I355" i="7"/>
  <c r="G356" i="7"/>
  <c r="H356" i="7"/>
  <c r="I356" i="7"/>
  <c r="J341" i="7"/>
  <c r="I341" i="7"/>
  <c r="H341" i="7"/>
  <c r="G341" i="7"/>
  <c r="J340" i="7"/>
  <c r="I340" i="7"/>
  <c r="H340" i="7"/>
  <c r="G340" i="7"/>
  <c r="F341" i="7"/>
  <c r="F340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41" i="7"/>
  <c r="C340" i="7"/>
  <c r="B346" i="7"/>
  <c r="B342" i="7"/>
  <c r="B343" i="7"/>
  <c r="B344" i="7"/>
  <c r="B345" i="7"/>
  <c r="B347" i="7"/>
  <c r="B348" i="7"/>
  <c r="B349" i="7"/>
  <c r="B350" i="7"/>
  <c r="B351" i="7"/>
  <c r="B352" i="7"/>
  <c r="B353" i="7"/>
  <c r="B354" i="7"/>
  <c r="B355" i="7"/>
  <c r="B356" i="7"/>
  <c r="B341" i="7"/>
  <c r="B340" i="7"/>
  <c r="C358" i="7"/>
  <c r="B358" i="7"/>
  <c r="J213" i="7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" i="4"/>
  <c r="J225" i="4"/>
  <c r="N385" i="4"/>
  <c r="O385" i="4"/>
  <c r="P385" i="4"/>
  <c r="D390" i="4"/>
  <c r="E390" i="4"/>
  <c r="F390" i="4"/>
  <c r="C385" i="4"/>
  <c r="D385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M13" i="9"/>
  <c r="K13" i="9"/>
  <c r="C13" i="9"/>
  <c r="B13" i="9"/>
  <c r="F13" i="9"/>
  <c r="G13" i="9"/>
  <c r="D13" i="9"/>
  <c r="H13" i="9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182" i="7"/>
  <c r="L13" i="9"/>
  <c r="B398" i="5"/>
  <c r="B366" i="5"/>
  <c r="D366" i="5"/>
  <c r="B367" i="5"/>
  <c r="D367" i="5"/>
  <c r="B368" i="5"/>
  <c r="D368" i="5"/>
  <c r="D369" i="5"/>
  <c r="B370" i="5"/>
  <c r="D370" i="5"/>
  <c r="B371" i="5"/>
  <c r="D371" i="5"/>
  <c r="B372" i="5"/>
  <c r="D372" i="5"/>
  <c r="B373" i="5"/>
  <c r="D373" i="5"/>
  <c r="B374" i="5"/>
  <c r="D374" i="5"/>
  <c r="B375" i="5"/>
  <c r="D375" i="5"/>
  <c r="B376" i="5"/>
  <c r="D376" i="5"/>
  <c r="B377" i="5"/>
  <c r="D377" i="5"/>
  <c r="B378" i="5"/>
  <c r="D378" i="5"/>
  <c r="B379" i="5"/>
  <c r="D379" i="5"/>
  <c r="B380" i="5"/>
  <c r="D380" i="5"/>
  <c r="B381" i="5"/>
  <c r="D381" i="5"/>
  <c r="B382" i="5"/>
  <c r="D382" i="5"/>
  <c r="D365" i="5"/>
  <c r="B365" i="5"/>
  <c r="D364" i="5"/>
  <c r="B371" i="4" l="1"/>
  <c r="B372" i="4"/>
  <c r="B374" i="4"/>
  <c r="B368" i="4"/>
  <c r="B369" i="4"/>
  <c r="B373" i="4"/>
  <c r="B375" i="4"/>
  <c r="J355" i="7"/>
  <c r="J358" i="7"/>
  <c r="J356" i="7"/>
  <c r="J362" i="7"/>
  <c r="J359" i="7"/>
  <c r="J358" i="4"/>
  <c r="J352" i="4"/>
  <c r="J361" i="4"/>
  <c r="B352" i="4"/>
  <c r="J353" i="4"/>
  <c r="J359" i="4"/>
  <c r="J357" i="4"/>
  <c r="J355" i="4"/>
  <c r="J360" i="4"/>
  <c r="J356" i="4"/>
  <c r="J354" i="4"/>
  <c r="J370" i="4"/>
  <c r="J368" i="4"/>
  <c r="J366" i="4"/>
  <c r="J364" i="4"/>
  <c r="J362" i="4"/>
  <c r="B366" i="4"/>
  <c r="J373" i="4"/>
  <c r="J372" i="4"/>
  <c r="J390" i="4"/>
  <c r="J374" i="4"/>
  <c r="J369" i="4"/>
  <c r="J367" i="4"/>
  <c r="J365" i="4"/>
  <c r="J363" i="4"/>
  <c r="J385" i="4"/>
  <c r="J375" i="4"/>
  <c r="J371" i="4"/>
  <c r="J357" i="7"/>
  <c r="B372" i="7"/>
  <c r="E377" i="7"/>
  <c r="J360" i="7"/>
  <c r="J361" i="7"/>
  <c r="B403" i="5"/>
  <c r="E385" i="4"/>
  <c r="M385" i="4"/>
  <c r="K385" i="4"/>
  <c r="L390" i="4"/>
  <c r="H390" i="4"/>
  <c r="B364" i="4"/>
  <c r="B363" i="4"/>
  <c r="B367" i="4"/>
  <c r="G390" i="4"/>
  <c r="B365" i="4"/>
  <c r="B362" i="4"/>
  <c r="M390" i="4"/>
  <c r="B385" i="4"/>
  <c r="B390" i="4"/>
  <c r="J372" i="7" l="1"/>
</calcChain>
</file>

<file path=xl/sharedStrings.xml><?xml version="1.0" encoding="utf-8"?>
<sst xmlns="http://schemas.openxmlformats.org/spreadsheetml/2006/main" count="250" uniqueCount="133">
  <si>
    <t>Mon-Yr</t>
  </si>
  <si>
    <t>Year</t>
  </si>
  <si>
    <t>Percentage Change</t>
  </si>
  <si>
    <t>Broussard</t>
  </si>
  <si>
    <t>Youngsville</t>
  </si>
  <si>
    <t>Carencro</t>
  </si>
  <si>
    <t>Duson</t>
  </si>
  <si>
    <t>Scott</t>
  </si>
  <si>
    <t>Lafayette City &amp; Unincorporated Areas of Lafayette Parish</t>
  </si>
  <si>
    <t>Total Lafayette Parish New Residential Building Permits</t>
  </si>
  <si>
    <t>Total Value of Lafayette Parish New Residential Building Permits</t>
  </si>
  <si>
    <t>Number of Lafayette City &amp; Unincorporated Areas of Lafayette Parish New Commercial Permits</t>
  </si>
  <si>
    <t>Value of Lafayette City &amp; Unincorporated Areas of Lafayette Parish New Commercial Permits</t>
  </si>
  <si>
    <t># Houses Sold - Acadiana</t>
  </si>
  <si>
    <t># Houses Sold - Lafayette Parish</t>
  </si>
  <si>
    <t>Average Price - Acadiana</t>
  </si>
  <si>
    <t>Average Price - Lafayette Parish</t>
  </si>
  <si>
    <t>2002 Q1</t>
  </si>
  <si>
    <t>2002 Q2</t>
  </si>
  <si>
    <t>2003 Q3</t>
  </si>
  <si>
    <t>2002 Q3</t>
  </si>
  <si>
    <t>2002 Q4</t>
  </si>
  <si>
    <t>2003 Q1</t>
  </si>
  <si>
    <t>2003 Q2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</si>
  <si>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</si>
  <si>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</si>
  <si>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</si>
  <si>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</si>
  <si>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</si>
  <si>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</si>
  <si>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</si>
  <si>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</si>
  <si>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</si>
  <si>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</si>
  <si>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</si>
  <si>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</si>
  <si>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</si>
  <si>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</si>
  <si>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</si>
  <si>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</si>
  <si>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</si>
  <si>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</si>
  <si>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</si>
  <si>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</si>
  <si>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</si>
  <si>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</si>
  <si>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</si>
  <si>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</si>
  <si>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</si>
  <si>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</si>
  <si>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</si>
  <si>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</si>
  <si>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</si>
  <si>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</si>
  <si>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</si>
  <si>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</si>
  <si>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</si>
  <si>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</si>
  <si>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</si>
  <si>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</si>
  <si>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</si>
  <si>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</si>
  <si>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</si>
  <si>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</si>
  <si>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</si>
  <si>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</si>
  <si>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</si>
  <si>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</si>
  <si>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</si>
  <si>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</si>
  <si>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</si>
  <si>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</si>
  <si>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</si>
  <si>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Lafayette Parish Apartment Vacancy Rate</t>
  </si>
  <si>
    <t>Yr - Qtr</t>
  </si>
  <si>
    <t>Median Price - Lafayette Parish</t>
  </si>
  <si>
    <t>Overall Average Days to Sold - Lafayette Parish</t>
  </si>
  <si>
    <t>Total Active Listings - Lafayette Parish</t>
  </si>
  <si>
    <t>Overall Months of Supply - Lafayette Parish</t>
  </si>
  <si>
    <t>Total Sq Ft - Class A</t>
  </si>
  <si>
    <t>Occupancy Rate - Class A</t>
  </si>
  <si>
    <t>Total Sq Ft - Overall Market Average</t>
  </si>
  <si>
    <t>Occupancy Rate - Overall Market Average</t>
  </si>
  <si>
    <t>Overall Market Occupancy Rate</t>
  </si>
  <si>
    <t>Overall Market Low $/Sq Ft</t>
  </si>
  <si>
    <t>Number of New Residential Building Permits</t>
  </si>
  <si>
    <t>Value of New Residential Building Permits</t>
  </si>
  <si>
    <t>Source: Lafayette Consolidated Government, PZC Dept</t>
  </si>
  <si>
    <t>Source: Lafayette Consolidated Government; US Census</t>
  </si>
  <si>
    <t>Date</t>
  </si>
  <si>
    <t>Number of New Commercial Building Permits</t>
  </si>
  <si>
    <t>Value of New Commercial Building Permits</t>
  </si>
  <si>
    <t>Lafayette City and Lafayette Parish Unicorporated residential and commercial building permits: Lafayette Consolidated Government, PZC Division</t>
  </si>
  <si>
    <t>Home Sales:  Realtor Association of Acadiana</t>
  </si>
  <si>
    <t>Class A</t>
  </si>
  <si>
    <t>Market Average</t>
  </si>
  <si>
    <r>
      <rPr>
        <b/>
        <sz val="11"/>
        <color rgb="FFFF0000"/>
        <rFont val="Calibri"/>
        <family val="2"/>
        <scheme val="minor"/>
      </rPr>
      <t>Total</t>
    </r>
    <r>
      <rPr>
        <b/>
        <sz val="11"/>
        <color theme="1"/>
        <rFont val="Calibri"/>
        <family val="2"/>
        <scheme val="minor"/>
      </rPr>
      <t xml:space="preserve"> Lafayette Parish New </t>
    </r>
    <r>
      <rPr>
        <b/>
        <sz val="11"/>
        <rFont val="Calibri"/>
        <family val="2"/>
        <scheme val="minor"/>
      </rPr>
      <t xml:space="preserve">Residential </t>
    </r>
    <r>
      <rPr>
        <b/>
        <sz val="11"/>
        <color theme="1"/>
        <rFont val="Calibri"/>
        <family val="2"/>
        <scheme val="minor"/>
      </rPr>
      <t>Building Permits</t>
    </r>
  </si>
  <si>
    <t>2016 Q1</t>
  </si>
  <si>
    <t>Get Lafayette from Tabulations file</t>
  </si>
  <si>
    <t>Broussard, Carencro, Duson, Scott and Youngsville residential building permits: US Census Building Permits (https://www.census.gov/construction/bps/)</t>
  </si>
  <si>
    <t>YTD 2018</t>
  </si>
  <si>
    <t>Occupancy Rate - Class B &amp; C</t>
  </si>
  <si>
    <t xml:space="preserve"> $/Sq Ft - Class A</t>
  </si>
  <si>
    <t xml:space="preserve"> $/Sq Ft - Class B &amp; C</t>
  </si>
  <si>
    <t>Total Sq Ft - Class B &amp; C</t>
  </si>
  <si>
    <t xml:space="preserve"> $/Sq Ft - Overall Market Average</t>
  </si>
  <si>
    <t>Class B&amp;C</t>
  </si>
  <si>
    <t xml:space="preserve">Market Average </t>
  </si>
  <si>
    <t>2018 Q1</t>
  </si>
  <si>
    <t>2018 Q2</t>
  </si>
  <si>
    <t>2018 Q3</t>
  </si>
  <si>
    <t>2018 Q4</t>
  </si>
  <si>
    <t>2017 Q4</t>
  </si>
  <si>
    <t>Apartment Vacancy: LEDA Quarterly Market Apartment Survey ( Formerly the Acadiana Apartment Association Market Survey)</t>
  </si>
  <si>
    <t>YTD 2019</t>
  </si>
  <si>
    <t>2019 Q1</t>
  </si>
  <si>
    <t xml:space="preserve">   </t>
  </si>
  <si>
    <t>2019 Q2</t>
  </si>
  <si>
    <t>2019 Q3</t>
  </si>
  <si>
    <t>Office Vacancy and Rates: Acadiana Commerical Outlook Report</t>
  </si>
  <si>
    <t>2019 Q4</t>
  </si>
  <si>
    <r>
      <t xml:space="preserve">Total </t>
    </r>
    <r>
      <rPr>
        <b/>
        <sz val="11"/>
        <color rgb="FFFF0000"/>
        <rFont val="Calibri"/>
        <family val="2"/>
        <scheme val="minor"/>
      </rPr>
      <t>Value</t>
    </r>
    <r>
      <rPr>
        <b/>
        <sz val="11"/>
        <color theme="1"/>
        <rFont val="Calibri"/>
        <family val="2"/>
        <scheme val="minor"/>
      </rPr>
      <t xml:space="preserve"> of Lafayette Parish New Residential Building Permits</t>
    </r>
  </si>
  <si>
    <t>Laf Parish Average Price</t>
  </si>
  <si>
    <t>Source: Realtor Association of Acadiana, MLS</t>
  </si>
  <si>
    <t>state-22, county-055; y-year, c-current, a-annual; so1612: so-south, 16-year (2016), 12-month (december)</t>
  </si>
  <si>
    <t>Source:  Lafayette Consolidated Gov't, Codes Division; US Census</t>
  </si>
  <si>
    <t>Source:  Lafayette Consolidated Gov't, Codes Division</t>
  </si>
  <si>
    <t>Source:  Realtor Association of Acadiana, MLS</t>
  </si>
  <si>
    <t>YTD 2024</t>
  </si>
  <si>
    <t>Current Month 2024</t>
  </si>
  <si>
    <t>YTD 2025</t>
  </si>
  <si>
    <t>Current Month 2025</t>
  </si>
  <si>
    <t>2025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</si>
</sst>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&quot;$&quot;#,##0"/>
    <numFmt numFmtId="166" formatCode="#,##0.0"/>
    <numFmt numFmtId="167" formatCode="&quot;$&quot;#,##0.00"/>
    <numFmt numFmtId="168" formatCode="_(&quot;$&quot;* #,##0_);_(&quot;$&quot;* \(#,##0\);_(&quot;$&quot;* &quot;-&quot;??_);_(@_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Garamond"/>
      <family val="1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1"/>
      <color indexed="8"/>
      <name val="Tw Cen MT"/>
      <family val="2"/>
    </font>
    <font>
      <sz val="10"/>
      <color indexed="8"/>
      <name val="Tw Cen MT"/>
      <family val="2"/>
    </font>
    <font>
      <sz val="10"/>
      <color theme="1"/>
      <name val="Tw Cen MT"/>
      <family val="2"/>
    </font>
    <font>
      <sz val="10"/>
      <name val="Tw Cen MT"/>
      <family val="2"/>
    </font>
    <font>
      <b/>
      <sz val="11"/>
      <color rgb="FFA92D29"/>
      <name val="Tw Cen MT"/>
      <family val="2"/>
    </font>
    <font>
      <b/>
      <sz val="10"/>
      <name val="Tw Cen MT"/>
      <family val="2"/>
    </font>
    <font>
      <sz val="9"/>
      <color theme="1"/>
      <name val="Tw Cen MT"/>
      <family val="2"/>
    </font>
    <font>
      <b/>
      <sz val="12"/>
      <color rgb="FFA20000"/>
      <name val="Tw Cen MT"/>
      <family val="2"/>
    </font>
    <font>
      <b/>
      <sz val="11"/>
      <color rgb="FFA20000"/>
      <name val="Tw Cen MT"/>
      <family val="2"/>
    </font>
    <font>
      <b/>
      <sz val="10"/>
      <color indexed="8"/>
      <name val="Tw Cen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5" fillId="0" borderId="0"/>
    <xf numFmtId="0" fontId="3" fillId="0" borderId="0"/>
    <xf numFmtId="9" fontId="5" fillId="0" borderId="0" applyFont="0" applyFill="0" applyBorder="0" applyAlignment="0" applyProtection="0"/>
    <xf numFmtId="0" fontId="3" fillId="0" borderId="0"/>
    <xf numFmtId="0" fontId="6" fillId="0" borderId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56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1" fillId="0" borderId="4" xfId="0" applyNumberFormat="1" applyFont="1" applyBorder="1"/>
    <xf numFmtId="3" fontId="2" fillId="0" borderId="4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0" fillId="0" borderId="0" xfId="0" applyNumberFormat="1"/>
    <xf numFmtId="3" fontId="0" fillId="0" borderId="4" xfId="0" applyNumberFormat="1" applyBorder="1"/>
    <xf numFmtId="164" fontId="1" fillId="0" borderId="0" xfId="0" applyNumberFormat="1" applyFont="1"/>
    <xf numFmtId="0" fontId="1" fillId="0" borderId="4" xfId="0" applyFont="1" applyBorder="1"/>
    <xf numFmtId="164" fontId="1" fillId="2" borderId="9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1" fillId="0" borderId="7" xfId="0" applyFont="1" applyBorder="1"/>
    <xf numFmtId="165" fontId="2" fillId="0" borderId="4" xfId="0" applyNumberFormat="1" applyFont="1" applyBorder="1" applyAlignment="1">
      <alignment horizontal="right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10" fontId="0" fillId="0" borderId="7" xfId="0" applyNumberFormat="1" applyBorder="1" applyAlignment="1">
      <alignment wrapText="1"/>
    </xf>
    <xf numFmtId="2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10" fontId="0" fillId="0" borderId="0" xfId="0" applyNumberFormat="1"/>
    <xf numFmtId="10" fontId="2" fillId="0" borderId="4" xfId="0" applyNumberFormat="1" applyFont="1" applyBorder="1" applyAlignment="1">
      <alignment horizontal="right"/>
    </xf>
    <xf numFmtId="10" fontId="2" fillId="0" borderId="7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3" fontId="1" fillId="3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164" fontId="1" fillId="2" borderId="7" xfId="0" applyNumberFormat="1" applyFont="1" applyFill="1" applyBorder="1" applyAlignment="1">
      <alignment horizontal="left" vertical="center" wrapText="1"/>
    </xf>
    <xf numFmtId="0" fontId="1" fillId="0" borderId="17" xfId="0" applyFont="1" applyBorder="1"/>
    <xf numFmtId="164" fontId="1" fillId="2" borderId="1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166" fontId="2" fillId="0" borderId="4" xfId="0" applyNumberFormat="1" applyFont="1" applyBorder="1" applyAlignment="1">
      <alignment horizontal="right"/>
    </xf>
    <xf numFmtId="9" fontId="0" fillId="0" borderId="0" xfId="16" applyFont="1"/>
    <xf numFmtId="10" fontId="0" fillId="0" borderId="0" xfId="16" applyNumberFormat="1" applyFont="1"/>
    <xf numFmtId="0" fontId="1" fillId="0" borderId="15" xfId="0" applyFont="1" applyBorder="1"/>
    <xf numFmtId="3" fontId="2" fillId="0" borderId="15" xfId="0" applyNumberFormat="1" applyFont="1" applyBorder="1" applyAlignment="1">
      <alignment horizontal="right"/>
    </xf>
    <xf numFmtId="165" fontId="2" fillId="0" borderId="15" xfId="0" applyNumberFormat="1" applyFont="1" applyBorder="1" applyAlignment="1">
      <alignment horizontal="right"/>
    </xf>
    <xf numFmtId="165" fontId="2" fillId="0" borderId="17" xfId="0" applyNumberFormat="1" applyFont="1" applyBorder="1" applyAlignment="1">
      <alignment horizontal="right"/>
    </xf>
    <xf numFmtId="164" fontId="1" fillId="0" borderId="17" xfId="0" applyNumberFormat="1" applyFont="1" applyBorder="1"/>
    <xf numFmtId="3" fontId="2" fillId="0" borderId="17" xfId="0" applyNumberFormat="1" applyFont="1" applyBorder="1" applyAlignment="1">
      <alignment horizontal="right"/>
    </xf>
    <xf numFmtId="0" fontId="1" fillId="0" borderId="20" xfId="0" applyFont="1" applyBorder="1"/>
    <xf numFmtId="10" fontId="2" fillId="0" borderId="0" xfId="0" applyNumberFormat="1" applyFont="1" applyAlignment="1">
      <alignment vertical="top"/>
    </xf>
    <xf numFmtId="10" fontId="2" fillId="0" borderId="15" xfId="0" applyNumberFormat="1" applyFont="1" applyBorder="1" applyAlignment="1">
      <alignment horizontal="right"/>
    </xf>
    <xf numFmtId="167" fontId="2" fillId="0" borderId="15" xfId="0" applyNumberFormat="1" applyFont="1" applyBorder="1" applyAlignment="1">
      <alignment horizontal="right"/>
    </xf>
    <xf numFmtId="164" fontId="1" fillId="2" borderId="17" xfId="0" applyNumberFormat="1" applyFont="1" applyFill="1" applyBorder="1" applyAlignment="1">
      <alignment horizontal="center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3" borderId="26" xfId="0" applyNumberFormat="1" applyFont="1" applyFill="1" applyBorder="1" applyAlignment="1">
      <alignment horizontal="center" vertical="center" wrapText="1"/>
    </xf>
    <xf numFmtId="0" fontId="1" fillId="0" borderId="0" xfId="0" applyFont="1"/>
    <xf numFmtId="10" fontId="2" fillId="0" borderId="0" xfId="0" applyNumberFormat="1" applyFont="1" applyAlignment="1">
      <alignment horizontal="right"/>
    </xf>
    <xf numFmtId="1" fontId="1" fillId="0" borderId="17" xfId="0" applyNumberFormat="1" applyFont="1" applyBorder="1" applyAlignment="1">
      <alignment horizontal="left"/>
    </xf>
    <xf numFmtId="164" fontId="1" fillId="0" borderId="7" xfId="0" applyNumberFormat="1" applyFont="1" applyBorder="1"/>
    <xf numFmtId="166" fontId="2" fillId="0" borderId="17" xfId="0" applyNumberFormat="1" applyFont="1" applyBorder="1" applyAlignment="1">
      <alignment horizontal="right"/>
    </xf>
    <xf numFmtId="164" fontId="1" fillId="0" borderId="15" xfId="0" applyNumberFormat="1" applyFont="1" applyBorder="1"/>
    <xf numFmtId="0" fontId="1" fillId="0" borderId="26" xfId="0" applyFont="1" applyBorder="1"/>
    <xf numFmtId="10" fontId="2" fillId="0" borderId="26" xfId="0" applyNumberFormat="1" applyFont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0" fontId="2" fillId="0" borderId="20" xfId="0" applyNumberFormat="1" applyFont="1" applyBorder="1" applyAlignment="1">
      <alignment horizontal="right"/>
    </xf>
    <xf numFmtId="167" fontId="2" fillId="0" borderId="20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0" fillId="0" borderId="30" xfId="0" applyNumberFormat="1" applyBorder="1"/>
    <xf numFmtId="9" fontId="2" fillId="0" borderId="4" xfId="0" applyNumberFormat="1" applyFont="1" applyBorder="1" applyAlignment="1">
      <alignment horizontal="right"/>
    </xf>
    <xf numFmtId="9" fontId="2" fillId="0" borderId="15" xfId="0" applyNumberFormat="1" applyFont="1" applyBorder="1" applyAlignment="1">
      <alignment horizontal="right"/>
    </xf>
    <xf numFmtId="9" fontId="2" fillId="0" borderId="20" xfId="0" applyNumberFormat="1" applyFont="1" applyBorder="1" applyAlignment="1">
      <alignment horizontal="right"/>
    </xf>
    <xf numFmtId="0" fontId="0" fillId="0" borderId="31" xfId="0" applyBorder="1"/>
    <xf numFmtId="0" fontId="9" fillId="0" borderId="0" xfId="0" applyFont="1"/>
    <xf numFmtId="10" fontId="0" fillId="0" borderId="32" xfId="0" applyNumberFormat="1" applyBorder="1"/>
    <xf numFmtId="10" fontId="0" fillId="0" borderId="33" xfId="0" applyNumberFormat="1" applyBorder="1"/>
    <xf numFmtId="10" fontId="0" fillId="0" borderId="34" xfId="0" applyNumberFormat="1" applyBorder="1" applyAlignment="1">
      <alignment wrapText="1"/>
    </xf>
    <xf numFmtId="164" fontId="1" fillId="2" borderId="25" xfId="0" applyNumberFormat="1" applyFont="1" applyFill="1" applyBorder="1" applyAlignment="1">
      <alignment horizontal="center" vertical="center" wrapText="1"/>
    </xf>
    <xf numFmtId="3" fontId="1" fillId="2" borderId="25" xfId="0" applyNumberFormat="1" applyFont="1" applyFill="1" applyBorder="1" applyAlignment="1">
      <alignment horizontal="center" vertical="center" wrapText="1"/>
    </xf>
    <xf numFmtId="3" fontId="1" fillId="3" borderId="25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/>
    </xf>
    <xf numFmtId="164" fontId="1" fillId="0" borderId="37" xfId="0" applyNumberFormat="1" applyFont="1" applyBorder="1"/>
    <xf numFmtId="164" fontId="1" fillId="0" borderId="28" xfId="0" applyNumberFormat="1" applyFont="1" applyBorder="1"/>
    <xf numFmtId="3" fontId="2" fillId="0" borderId="1" xfId="0" applyNumberFormat="1" applyFont="1" applyBorder="1" applyAlignment="1">
      <alignment horizontal="right"/>
    </xf>
    <xf numFmtId="10" fontId="0" fillId="0" borderId="4" xfId="0" applyNumberFormat="1" applyBorder="1"/>
    <xf numFmtId="10" fontId="0" fillId="0" borderId="17" xfId="0" applyNumberFormat="1" applyBorder="1"/>
    <xf numFmtId="10" fontId="0" fillId="0" borderId="7" xfId="0" applyNumberFormat="1" applyBorder="1"/>
    <xf numFmtId="3" fontId="1" fillId="2" borderId="22" xfId="0" applyNumberFormat="1" applyFont="1" applyFill="1" applyBorder="1" applyAlignment="1">
      <alignment horizontal="center" vertical="center" wrapText="1"/>
    </xf>
    <xf numFmtId="0" fontId="1" fillId="0" borderId="37" xfId="0" applyFont="1" applyBorder="1"/>
    <xf numFmtId="0" fontId="1" fillId="0" borderId="28" xfId="0" applyFont="1" applyBorder="1"/>
    <xf numFmtId="0" fontId="1" fillId="0" borderId="29" xfId="0" applyFont="1" applyBorder="1"/>
    <xf numFmtId="164" fontId="1" fillId="0" borderId="29" xfId="0" applyNumberFormat="1" applyFont="1" applyBorder="1"/>
    <xf numFmtId="164" fontId="1" fillId="0" borderId="1" xfId="0" applyNumberFormat="1" applyFont="1" applyBorder="1"/>
    <xf numFmtId="3" fontId="0" fillId="0" borderId="5" xfId="0" applyNumberFormat="1" applyBorder="1"/>
    <xf numFmtId="165" fontId="0" fillId="0" borderId="5" xfId="0" applyNumberFormat="1" applyBorder="1"/>
    <xf numFmtId="3" fontId="0" fillId="0" borderId="14" xfId="0" applyNumberFormat="1" applyBorder="1"/>
    <xf numFmtId="165" fontId="0" fillId="0" borderId="14" xfId="0" applyNumberFormat="1" applyBorder="1"/>
    <xf numFmtId="165" fontId="0" fillId="0" borderId="4" xfId="0" applyNumberFormat="1" applyBorder="1"/>
    <xf numFmtId="3" fontId="0" fillId="0" borderId="19" xfId="0" applyNumberFormat="1" applyBorder="1"/>
    <xf numFmtId="165" fontId="0" fillId="0" borderId="19" xfId="0" applyNumberFormat="1" applyBorder="1"/>
    <xf numFmtId="3" fontId="0" fillId="0" borderId="16" xfId="0" applyNumberFormat="1" applyBorder="1"/>
    <xf numFmtId="165" fontId="0" fillId="0" borderId="7" xfId="0" applyNumberFormat="1" applyBorder="1"/>
    <xf numFmtId="165" fontId="0" fillId="0" borderId="16" xfId="0" applyNumberFormat="1" applyBorder="1"/>
    <xf numFmtId="3" fontId="0" fillId="0" borderId="35" xfId="0" applyNumberFormat="1" applyBorder="1"/>
    <xf numFmtId="3" fontId="0" fillId="0" borderId="1" xfId="0" applyNumberFormat="1" applyBorder="1"/>
    <xf numFmtId="165" fontId="0" fillId="0" borderId="35" xfId="0" applyNumberFormat="1" applyBorder="1"/>
    <xf numFmtId="165" fontId="0" fillId="0" borderId="1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3" fontId="0" fillId="0" borderId="36" xfId="0" applyNumberFormat="1" applyBorder="1"/>
    <xf numFmtId="3" fontId="0" fillId="0" borderId="7" xfId="0" applyNumberFormat="1" applyBorder="1"/>
    <xf numFmtId="165" fontId="0" fillId="0" borderId="36" xfId="0" applyNumberFormat="1" applyBorder="1"/>
    <xf numFmtId="0" fontId="0" fillId="0" borderId="7" xfId="0" applyBorder="1" applyAlignment="1">
      <alignment wrapText="1"/>
    </xf>
    <xf numFmtId="3" fontId="10" fillId="0" borderId="4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5" fontId="10" fillId="0" borderId="4" xfId="0" applyNumberFormat="1" applyFont="1" applyBorder="1" applyAlignment="1">
      <alignment horizontal="right"/>
    </xf>
    <xf numFmtId="165" fontId="10" fillId="0" borderId="5" xfId="0" applyNumberFormat="1" applyFont="1" applyBorder="1" applyAlignment="1">
      <alignment horizontal="right"/>
    </xf>
    <xf numFmtId="3" fontId="10" fillId="0" borderId="17" xfId="0" applyNumberFormat="1" applyFont="1" applyBorder="1" applyAlignment="1">
      <alignment horizontal="right"/>
    </xf>
    <xf numFmtId="165" fontId="10" fillId="0" borderId="17" xfId="0" applyNumberFormat="1" applyFont="1" applyBorder="1" applyAlignment="1">
      <alignment horizontal="right"/>
    </xf>
    <xf numFmtId="165" fontId="10" fillId="0" borderId="19" xfId="0" applyNumberFormat="1" applyFont="1" applyBorder="1" applyAlignment="1">
      <alignment horizontal="right"/>
    </xf>
    <xf numFmtId="3" fontId="10" fillId="0" borderId="7" xfId="0" applyNumberFormat="1" applyFont="1" applyBorder="1" applyAlignment="1">
      <alignment horizontal="right"/>
    </xf>
    <xf numFmtId="165" fontId="10" fillId="0" borderId="16" xfId="0" applyNumberFormat="1" applyFont="1" applyBorder="1" applyAlignment="1">
      <alignment horizontal="right"/>
    </xf>
    <xf numFmtId="3" fontId="10" fillId="0" borderId="15" xfId="0" applyNumberFormat="1" applyFont="1" applyBorder="1" applyAlignment="1">
      <alignment horizontal="right"/>
    </xf>
    <xf numFmtId="165" fontId="10" fillId="0" borderId="15" xfId="0" applyNumberFormat="1" applyFont="1" applyBorder="1" applyAlignment="1">
      <alignment horizontal="right"/>
    </xf>
    <xf numFmtId="165" fontId="10" fillId="0" borderId="14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5" fontId="10" fillId="0" borderId="7" xfId="0" applyNumberFormat="1" applyFont="1" applyBorder="1" applyAlignment="1">
      <alignment horizontal="right"/>
    </xf>
    <xf numFmtId="3" fontId="10" fillId="0" borderId="37" xfId="0" applyNumberFormat="1" applyFont="1" applyBorder="1" applyAlignment="1">
      <alignment horizontal="right"/>
    </xf>
    <xf numFmtId="3" fontId="10" fillId="0" borderId="35" xfId="0" applyNumberFormat="1" applyFont="1" applyBorder="1" applyAlignment="1">
      <alignment horizontal="right"/>
    </xf>
    <xf numFmtId="3" fontId="10" fillId="0" borderId="28" xfId="0" applyNumberFormat="1" applyFont="1" applyBorder="1" applyAlignment="1">
      <alignment horizontal="right"/>
    </xf>
    <xf numFmtId="3" fontId="10" fillId="0" borderId="18" xfId="0" applyNumberFormat="1" applyFont="1" applyBorder="1" applyAlignment="1">
      <alignment horizontal="right"/>
    </xf>
    <xf numFmtId="3" fontId="10" fillId="0" borderId="29" xfId="0" applyNumberFormat="1" applyFont="1" applyBorder="1" applyAlignment="1">
      <alignment horizontal="right"/>
    </xf>
    <xf numFmtId="3" fontId="10" fillId="0" borderId="40" xfId="0" applyNumberFormat="1" applyFont="1" applyBorder="1" applyAlignment="1">
      <alignment horizontal="right"/>
    </xf>
    <xf numFmtId="0" fontId="1" fillId="0" borderId="39" xfId="0" applyFont="1" applyBorder="1" applyAlignment="1">
      <alignment horizontal="right"/>
    </xf>
    <xf numFmtId="3" fontId="2" fillId="0" borderId="4" xfId="0" applyNumberFormat="1" applyFont="1" applyBorder="1"/>
    <xf numFmtId="3" fontId="10" fillId="0" borderId="20" xfId="0" applyNumberFormat="1" applyFont="1" applyBorder="1" applyAlignment="1">
      <alignment horizontal="right"/>
    </xf>
    <xf numFmtId="165" fontId="10" fillId="0" borderId="20" xfId="0" applyNumberFormat="1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164" fontId="11" fillId="2" borderId="1" xfId="0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3" fontId="11" fillId="3" borderId="1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Border="1"/>
    <xf numFmtId="0" fontId="12" fillId="0" borderId="0" xfId="0" applyFont="1"/>
    <xf numFmtId="3" fontId="12" fillId="0" borderId="0" xfId="0" applyNumberFormat="1" applyFont="1"/>
    <xf numFmtId="164" fontId="11" fillId="0" borderId="7" xfId="0" applyNumberFormat="1" applyFont="1" applyBorder="1"/>
    <xf numFmtId="164" fontId="11" fillId="0" borderId="17" xfId="0" applyNumberFormat="1" applyFont="1" applyBorder="1"/>
    <xf numFmtId="164" fontId="11" fillId="0" borderId="15" xfId="0" applyNumberFormat="1" applyFont="1" applyBorder="1"/>
    <xf numFmtId="164" fontId="11" fillId="0" borderId="3" xfId="0" applyNumberFormat="1" applyFont="1" applyBorder="1"/>
    <xf numFmtId="164" fontId="11" fillId="0" borderId="6" xfId="0" applyNumberFormat="1" applyFont="1" applyBorder="1"/>
    <xf numFmtId="164" fontId="11" fillId="0" borderId="8" xfId="0" applyNumberFormat="1" applyFont="1" applyBorder="1"/>
    <xf numFmtId="164" fontId="11" fillId="0" borderId="42" xfId="0" applyNumberFormat="1" applyFont="1" applyBorder="1"/>
    <xf numFmtId="164" fontId="11" fillId="0" borderId="0" xfId="0" applyNumberFormat="1" applyFont="1"/>
    <xf numFmtId="164" fontId="11" fillId="2" borderId="25" xfId="0" applyNumberFormat="1" applyFont="1" applyFill="1" applyBorder="1" applyAlignment="1">
      <alignment horizontal="center" vertical="center" wrapText="1"/>
    </xf>
    <xf numFmtId="3" fontId="11" fillId="2" borderId="25" xfId="0" applyNumberFormat="1" applyFont="1" applyFill="1" applyBorder="1" applyAlignment="1">
      <alignment horizontal="center" vertical="center" wrapText="1"/>
    </xf>
    <xf numFmtId="3" fontId="11" fillId="3" borderId="25" xfId="0" applyNumberFormat="1" applyFont="1" applyFill="1" applyBorder="1" applyAlignment="1">
      <alignment horizontal="center" vertical="center" wrapText="1"/>
    </xf>
    <xf numFmtId="0" fontId="11" fillId="0" borderId="37" xfId="0" applyFont="1" applyBorder="1"/>
    <xf numFmtId="0" fontId="11" fillId="0" borderId="28" xfId="0" applyFont="1" applyBorder="1"/>
    <xf numFmtId="3" fontId="12" fillId="0" borderId="0" xfId="0" applyNumberFormat="1" applyFont="1" applyAlignment="1">
      <alignment wrapText="1"/>
    </xf>
    <xf numFmtId="0" fontId="11" fillId="0" borderId="4" xfId="0" applyFont="1" applyBorder="1" applyAlignment="1">
      <alignment horizontal="right"/>
    </xf>
    <xf numFmtId="0" fontId="11" fillId="0" borderId="24" xfId="0" applyFont="1" applyBorder="1" applyAlignment="1">
      <alignment horizontal="right"/>
    </xf>
    <xf numFmtId="0" fontId="12" fillId="0" borderId="26" xfId="0" applyFont="1" applyBorder="1"/>
    <xf numFmtId="164" fontId="11" fillId="2" borderId="9" xfId="0" applyNumberFormat="1" applyFont="1" applyFill="1" applyBorder="1" applyAlignment="1">
      <alignment horizontal="center" vertical="center" wrapText="1"/>
    </xf>
    <xf numFmtId="164" fontId="11" fillId="2" borderId="37" xfId="0" applyNumberFormat="1" applyFont="1" applyFill="1" applyBorder="1" applyAlignment="1">
      <alignment horizontal="left" vertical="center"/>
    </xf>
    <xf numFmtId="164" fontId="11" fillId="2" borderId="28" xfId="0" applyNumberFormat="1" applyFont="1" applyFill="1" applyBorder="1" applyAlignment="1">
      <alignment horizontal="left" vertical="center"/>
    </xf>
    <xf numFmtId="164" fontId="11" fillId="2" borderId="38" xfId="0" applyNumberFormat="1" applyFont="1" applyFill="1" applyBorder="1" applyAlignment="1">
      <alignment horizontal="left" vertical="center" wrapText="1"/>
    </xf>
    <xf numFmtId="164" fontId="11" fillId="2" borderId="37" xfId="0" applyNumberFormat="1" applyFont="1" applyFill="1" applyBorder="1" applyAlignment="1">
      <alignment horizontal="left" vertical="center" wrapText="1"/>
    </xf>
    <xf numFmtId="164" fontId="11" fillId="2" borderId="28" xfId="0" applyNumberFormat="1" applyFont="1" applyFill="1" applyBorder="1" applyAlignment="1">
      <alignment horizontal="left" vertical="center" wrapText="1"/>
    </xf>
    <xf numFmtId="0" fontId="13" fillId="0" borderId="0" xfId="0" applyFont="1"/>
    <xf numFmtId="3" fontId="13" fillId="0" borderId="5" xfId="0" applyNumberFormat="1" applyFont="1" applyBorder="1"/>
    <xf numFmtId="165" fontId="13" fillId="0" borderId="4" xfId="0" applyNumberFormat="1" applyFont="1" applyBorder="1"/>
    <xf numFmtId="3" fontId="13" fillId="0" borderId="14" xfId="0" applyNumberFormat="1" applyFont="1" applyBorder="1"/>
    <xf numFmtId="165" fontId="13" fillId="0" borderId="15" xfId="0" applyNumberFormat="1" applyFont="1" applyBorder="1"/>
    <xf numFmtId="3" fontId="13" fillId="0" borderId="4" xfId="0" applyNumberFormat="1" applyFont="1" applyBorder="1"/>
    <xf numFmtId="3" fontId="13" fillId="0" borderId="19" xfId="0" applyNumberFormat="1" applyFont="1" applyBorder="1"/>
    <xf numFmtId="165" fontId="13" fillId="0" borderId="17" xfId="0" applyNumberFormat="1" applyFont="1" applyBorder="1"/>
    <xf numFmtId="3" fontId="13" fillId="0" borderId="16" xfId="0" applyNumberFormat="1" applyFont="1" applyBorder="1"/>
    <xf numFmtId="165" fontId="13" fillId="0" borderId="7" xfId="0" applyNumberFormat="1" applyFont="1" applyBorder="1"/>
    <xf numFmtId="3" fontId="13" fillId="0" borderId="11" xfId="0" applyNumberFormat="1" applyFont="1" applyBorder="1"/>
    <xf numFmtId="165" fontId="13" fillId="0" borderId="1" xfId="0" applyNumberFormat="1" applyFont="1" applyBorder="1"/>
    <xf numFmtId="3" fontId="13" fillId="0" borderId="12" xfId="0" applyNumberFormat="1" applyFont="1" applyBorder="1"/>
    <xf numFmtId="3" fontId="13" fillId="0" borderId="13" xfId="0" applyNumberFormat="1" applyFont="1" applyBorder="1"/>
    <xf numFmtId="3" fontId="13" fillId="0" borderId="1" xfId="0" applyNumberFormat="1" applyFont="1" applyBorder="1"/>
    <xf numFmtId="0" fontId="13" fillId="0" borderId="0" xfId="0" applyFont="1" applyAlignment="1">
      <alignment wrapText="1"/>
    </xf>
    <xf numFmtId="10" fontId="13" fillId="0" borderId="7" xfId="0" applyNumberFormat="1" applyFont="1" applyBorder="1" applyAlignment="1">
      <alignment wrapText="1"/>
    </xf>
    <xf numFmtId="3" fontId="11" fillId="2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/>
    <xf numFmtId="164" fontId="11" fillId="0" borderId="20" xfId="0" applyNumberFormat="1" applyFont="1" applyBorder="1"/>
    <xf numFmtId="0" fontId="11" fillId="0" borderId="4" xfId="0" applyFont="1" applyBorder="1"/>
    <xf numFmtId="166" fontId="12" fillId="0" borderId="0" xfId="0" applyNumberFormat="1" applyFont="1"/>
    <xf numFmtId="0" fontId="12" fillId="0" borderId="45" xfId="0" applyFont="1" applyBorder="1"/>
    <xf numFmtId="0" fontId="12" fillId="0" borderId="23" xfId="0" applyFont="1" applyBorder="1"/>
    <xf numFmtId="165" fontId="12" fillId="0" borderId="0" xfId="0" applyNumberFormat="1" applyFont="1"/>
    <xf numFmtId="0" fontId="11" fillId="0" borderId="17" xfId="0" applyFont="1" applyBorder="1"/>
    <xf numFmtId="3" fontId="11" fillId="2" borderId="9" xfId="0" applyNumberFormat="1" applyFont="1" applyFill="1" applyBorder="1" applyAlignment="1">
      <alignment horizontal="center" vertical="center" wrapText="1"/>
    </xf>
    <xf numFmtId="0" fontId="12" fillId="0" borderId="43" xfId="0" applyFont="1" applyBorder="1"/>
    <xf numFmtId="3" fontId="11" fillId="3" borderId="2" xfId="0" applyNumberFormat="1" applyFont="1" applyFill="1" applyBorder="1" applyAlignment="1">
      <alignment horizontal="center" vertical="center" wrapText="1"/>
    </xf>
    <xf numFmtId="3" fontId="13" fillId="0" borderId="18" xfId="0" applyNumberFormat="1" applyFont="1" applyBorder="1"/>
    <xf numFmtId="3" fontId="13" fillId="0" borderId="15" xfId="0" applyNumberFormat="1" applyFont="1" applyBorder="1"/>
    <xf numFmtId="166" fontId="13" fillId="0" borderId="4" xfId="0" applyNumberFormat="1" applyFont="1" applyBorder="1"/>
    <xf numFmtId="3" fontId="13" fillId="0" borderId="7" xfId="0" applyNumberFormat="1" applyFont="1" applyBorder="1"/>
    <xf numFmtId="166" fontId="13" fillId="0" borderId="7" xfId="0" applyNumberFormat="1" applyFont="1" applyBorder="1"/>
    <xf numFmtId="165" fontId="13" fillId="0" borderId="2" xfId="0" applyNumberFormat="1" applyFont="1" applyBorder="1"/>
    <xf numFmtId="3" fontId="13" fillId="0" borderId="35" xfId="0" applyNumberFormat="1" applyFont="1" applyBorder="1"/>
    <xf numFmtId="165" fontId="13" fillId="0" borderId="35" xfId="0" applyNumberFormat="1" applyFont="1" applyBorder="1"/>
    <xf numFmtId="166" fontId="13" fillId="0" borderId="1" xfId="0" applyNumberFormat="1" applyFont="1" applyBorder="1"/>
    <xf numFmtId="165" fontId="13" fillId="0" borderId="5" xfId="0" applyNumberFormat="1" applyFont="1" applyBorder="1"/>
    <xf numFmtId="165" fontId="13" fillId="0" borderId="18" xfId="0" applyNumberFormat="1" applyFont="1" applyBorder="1"/>
    <xf numFmtId="3" fontId="13" fillId="0" borderId="17" xfId="0" applyNumberFormat="1" applyFont="1" applyBorder="1"/>
    <xf numFmtId="165" fontId="2" fillId="0" borderId="19" xfId="0" applyNumberFormat="1" applyFont="1" applyBorder="1" applyAlignment="1">
      <alignment horizontal="right"/>
    </xf>
    <xf numFmtId="3" fontId="13" fillId="0" borderId="41" xfId="0" applyNumberFormat="1" applyFont="1" applyBorder="1"/>
    <xf numFmtId="165" fontId="13" fillId="0" borderId="41" xfId="0" applyNumberFormat="1" applyFont="1" applyBorder="1"/>
    <xf numFmtId="165" fontId="2" fillId="0" borderId="5" xfId="0" applyNumberFormat="1" applyFont="1" applyBorder="1" applyAlignment="1">
      <alignment horizontal="right"/>
    </xf>
    <xf numFmtId="165" fontId="13" fillId="0" borderId="16" xfId="0" applyNumberFormat="1" applyFont="1" applyBorder="1"/>
    <xf numFmtId="3" fontId="13" fillId="0" borderId="36" xfId="0" applyNumberFormat="1" applyFont="1" applyBorder="1"/>
    <xf numFmtId="165" fontId="13" fillId="0" borderId="36" xfId="0" applyNumberFormat="1" applyFont="1" applyBorder="1"/>
    <xf numFmtId="3" fontId="13" fillId="0" borderId="40" xfId="0" applyNumberFormat="1" applyFont="1" applyBorder="1"/>
    <xf numFmtId="3" fontId="13" fillId="0" borderId="44" xfId="0" applyNumberFormat="1" applyFont="1" applyBorder="1"/>
    <xf numFmtId="10" fontId="13" fillId="0" borderId="13" xfId="0" applyNumberFormat="1" applyFont="1" applyBorder="1" applyAlignment="1">
      <alignment wrapText="1"/>
    </xf>
    <xf numFmtId="10" fontId="13" fillId="0" borderId="36" xfId="0" applyNumberFormat="1" applyFont="1" applyBorder="1" applyAlignment="1">
      <alignment wrapText="1"/>
    </xf>
    <xf numFmtId="0" fontId="14" fillId="0" borderId="0" xfId="0" applyFont="1" applyAlignment="1">
      <alignment horizontal="center" vertical="center" readingOrder="1"/>
    </xf>
    <xf numFmtId="0" fontId="15" fillId="0" borderId="0" xfId="0" applyFont="1" applyAlignment="1">
      <alignment horizontal="center" vertical="center" readingOrder="1"/>
    </xf>
    <xf numFmtId="3" fontId="17" fillId="4" borderId="26" xfId="0" applyNumberFormat="1" applyFont="1" applyFill="1" applyBorder="1" applyAlignment="1">
      <alignment horizontal="center"/>
    </xf>
    <xf numFmtId="165" fontId="17" fillId="4" borderId="23" xfId="3" applyNumberFormat="1" applyFont="1" applyFill="1" applyBorder="1" applyAlignment="1">
      <alignment horizontal="center" vertical="center"/>
    </xf>
    <xf numFmtId="17" fontId="16" fillId="0" borderId="26" xfId="1" applyNumberFormat="1" applyFont="1" applyBorder="1" applyAlignment="1">
      <alignment horizontal="center" vertical="center"/>
    </xf>
    <xf numFmtId="3" fontId="18" fillId="4" borderId="27" xfId="0" applyNumberFormat="1" applyFont="1" applyFill="1" applyBorder="1" applyAlignment="1">
      <alignment horizontal="center"/>
    </xf>
    <xf numFmtId="165" fontId="18" fillId="4" borderId="23" xfId="0" applyNumberFormat="1" applyFont="1" applyFill="1" applyBorder="1" applyAlignment="1">
      <alignment horizontal="center"/>
    </xf>
    <xf numFmtId="0" fontId="20" fillId="5" borderId="9" xfId="7" applyFont="1" applyFill="1" applyBorder="1" applyAlignment="1">
      <alignment horizontal="center" vertical="center"/>
    </xf>
    <xf numFmtId="164" fontId="21" fillId="4" borderId="26" xfId="7" applyNumberFormat="1" applyFont="1" applyFill="1" applyBorder="1" applyAlignment="1">
      <alignment horizontal="center" vertical="center"/>
    </xf>
    <xf numFmtId="165" fontId="18" fillId="4" borderId="26" xfId="0" applyNumberFormat="1" applyFont="1" applyFill="1" applyBorder="1" applyAlignment="1">
      <alignment horizontal="center"/>
    </xf>
    <xf numFmtId="164" fontId="21" fillId="4" borderId="20" xfId="7" applyNumberFormat="1" applyFont="1" applyFill="1" applyBorder="1" applyAlignment="1">
      <alignment horizontal="center" vertical="center"/>
    </xf>
    <xf numFmtId="165" fontId="18" fillId="4" borderId="20" xfId="0" applyNumberFormat="1" applyFont="1" applyFill="1" applyBorder="1" applyAlignment="1">
      <alignment horizontal="center"/>
    </xf>
    <xf numFmtId="0" fontId="23" fillId="5" borderId="9" xfId="1" applyFont="1" applyFill="1" applyBorder="1" applyAlignment="1">
      <alignment horizontal="center" vertical="center"/>
    </xf>
    <xf numFmtId="0" fontId="23" fillId="5" borderId="9" xfId="1" applyFont="1" applyFill="1" applyBorder="1" applyAlignment="1">
      <alignment horizontal="center" vertical="center" wrapText="1"/>
    </xf>
    <xf numFmtId="0" fontId="23" fillId="5" borderId="10" xfId="1" applyFont="1" applyFill="1" applyBorder="1" applyAlignment="1">
      <alignment horizontal="center" vertical="center" wrapText="1"/>
    </xf>
    <xf numFmtId="168" fontId="13" fillId="0" borderId="1" xfId="17" applyNumberFormat="1" applyFont="1" applyBorder="1"/>
    <xf numFmtId="168" fontId="13" fillId="0" borderId="4" xfId="17" applyNumberFormat="1" applyFont="1" applyBorder="1"/>
    <xf numFmtId="0" fontId="24" fillId="5" borderId="9" xfId="11" applyFont="1" applyFill="1" applyBorder="1" applyAlignment="1">
      <alignment horizontal="center" vertical="center"/>
    </xf>
    <xf numFmtId="0" fontId="24" fillId="5" borderId="21" xfId="11" applyFont="1" applyFill="1" applyBorder="1" applyAlignment="1">
      <alignment horizontal="center" vertical="center" wrapText="1"/>
    </xf>
    <xf numFmtId="0" fontId="24" fillId="5" borderId="10" xfId="11" applyFont="1" applyFill="1" applyBorder="1" applyAlignment="1">
      <alignment horizontal="center" vertical="center" wrapText="1"/>
    </xf>
    <xf numFmtId="17" fontId="25" fillId="4" borderId="26" xfId="1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6" fontId="13" fillId="0" borderId="17" xfId="0" applyNumberFormat="1" applyFont="1" applyBorder="1"/>
    <xf numFmtId="164" fontId="1" fillId="0" borderId="3" xfId="0" applyNumberFormat="1" applyFont="1" applyBorder="1"/>
    <xf numFmtId="164" fontId="1" fillId="0" borderId="6" xfId="0" applyNumberFormat="1" applyFont="1" applyBorder="1"/>
    <xf numFmtId="164" fontId="1" fillId="0" borderId="42" xfId="0" applyNumberFormat="1" applyFont="1" applyBorder="1"/>
    <xf numFmtId="164" fontId="1" fillId="0" borderId="8" xfId="0" applyNumberFormat="1" applyFont="1" applyBorder="1"/>
    <xf numFmtId="3" fontId="2" fillId="0" borderId="26" xfId="0" applyNumberFormat="1" applyFont="1" applyBorder="1" applyAlignment="1">
      <alignment horizontal="right"/>
    </xf>
    <xf numFmtId="165" fontId="2" fillId="0" borderId="26" xfId="0" applyNumberFormat="1" applyFont="1" applyBorder="1" applyAlignment="1">
      <alignment horizontal="right"/>
    </xf>
    <xf numFmtId="0" fontId="11" fillId="0" borderId="46" xfId="0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166" fontId="2" fillId="0" borderId="7" xfId="0" applyNumberFormat="1" applyFont="1" applyBorder="1" applyAlignment="1">
      <alignment horizontal="right"/>
    </xf>
    <xf numFmtId="17" fontId="17" fillId="0" borderId="31" xfId="1" applyNumberFormat="1" applyFont="1" applyBorder="1" applyAlignment="1">
      <alignment horizontal="center" vertical="center"/>
    </xf>
    <xf numFmtId="164" fontId="19" fillId="0" borderId="31" xfId="11" applyNumberFormat="1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</cellXfs>
  <cellStyles count="18">
    <cellStyle name="Comma 2" xfId="2" xr:uid="{00000000-0005-0000-0000-000000000000}"/>
    <cellStyle name="Currency" xfId="17" builtinId="4"/>
    <cellStyle name="Currency 2" xfId="12" xr:uid="{00000000-0005-0000-0000-000002000000}"/>
    <cellStyle name="Currency 2 2" xfId="4" xr:uid="{00000000-0005-0000-0000-000003000000}"/>
    <cellStyle name="Currency 3" xfId="5" xr:uid="{00000000-0005-0000-0000-000004000000}"/>
    <cellStyle name="Currency 4" xfId="3" xr:uid="{00000000-0005-0000-0000-000005000000}"/>
    <cellStyle name="Normal" xfId="0" builtinId="0"/>
    <cellStyle name="Normal 2" xfId="11" xr:uid="{00000000-0005-0000-0000-000007000000}"/>
    <cellStyle name="Normal 2 2" xfId="6" xr:uid="{00000000-0005-0000-0000-000008000000}"/>
    <cellStyle name="Normal 3" xfId="7" xr:uid="{00000000-0005-0000-0000-000009000000}"/>
    <cellStyle name="Normal 3 2" xfId="15" xr:uid="{00000000-0005-0000-0000-00000A000000}"/>
    <cellStyle name="Normal 4" xfId="8" xr:uid="{00000000-0005-0000-0000-00000B000000}"/>
    <cellStyle name="Normal 5" xfId="10" xr:uid="{00000000-0005-0000-0000-00000C000000}"/>
    <cellStyle name="Normal 6" xfId="13" xr:uid="{00000000-0005-0000-0000-00000D000000}"/>
    <cellStyle name="Normal 7" xfId="14" xr:uid="{00000000-0005-0000-0000-00000E000000}"/>
    <cellStyle name="Normal 8" xfId="1" xr:uid="{00000000-0005-0000-0000-00000F000000}"/>
    <cellStyle name="Percent" xfId="16" builtinId="5"/>
    <cellStyle name="Percent 3" xfId="9" xr:uid="{00000000-0005-0000-0000-000011000000}"/>
  </cellStyles>
  <dxfs count="0"/>
  <tableStyles count="0" defaultTableStyle="TableStyleMedium2" defaultPivotStyle="PivotStyleLight16"/>
  <colors>
    <mruColors>
      <color rgb="FFA20000"/>
      <color rgb="FFA92D29"/>
      <color rgb="FFCCCCCC"/>
      <color rgb="FFB5121B"/>
      <color rgb="FF42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aseline="0">
                <a:latin typeface="Tw Cen MT" panose="020B0602020104020603" pitchFamily="34" charset="0"/>
              </a:defRPr>
            </a:pPr>
            <a:r>
              <a:rPr lang="en-US" sz="1100" baseline="0">
                <a:latin typeface="Tw Cen MT" panose="020B0602020104020603" pitchFamily="34" charset="0"/>
              </a:rPr>
              <a:t>Lafayette Parish Residential Permits</a:t>
            </a:r>
          </a:p>
        </c:rich>
      </c:tx>
      <c:layout>
        <c:manualLayout>
          <c:xMode val="edge"/>
          <c:yMode val="edge"/>
          <c:x val="0.23645346055880945"/>
          <c:y val="3.77358490566037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8980032159252"/>
          <c:y val="0.16981163364466695"/>
          <c:w val="0.76108465917085899"/>
          <c:h val="0.54717081952170465"/>
        </c:manualLayout>
      </c:layout>
      <c:barChart>
        <c:barDir val="col"/>
        <c:grouping val="clustered"/>
        <c:varyColors val="0"/>
        <c:ser>
          <c:idx val="1"/>
          <c:order val="0"/>
          <c:tx>
            <c:v>Number</c:v>
          </c:tx>
          <c:spPr>
            <a:solidFill>
              <a:srgbClr val="A92D2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'New Residential BuildingPermits'!$A$367:$A$380</c15:sqref>
                  </c15:fullRef>
                </c:ext>
              </c:extLst>
              <c:f>'New Residential BuildingPermits'!$A$370:$A$380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Residential BuildingPermits'!$B$367:$B$380</c15:sqref>
                  </c15:fullRef>
                </c:ext>
              </c:extLst>
              <c:f>'New Residential BuildingPermits'!$B$370:$B$380</c:f>
              <c:numCache>
                <c:formatCode>#,##0</c:formatCode>
                <c:ptCount val="11"/>
                <c:pt idx="0">
                  <c:v>1508</c:v>
                </c:pt>
                <c:pt idx="1">
                  <c:v>1211</c:v>
                </c:pt>
                <c:pt idx="2">
                  <c:v>1252</c:v>
                </c:pt>
                <c:pt idx="3">
                  <c:v>1186</c:v>
                </c:pt>
                <c:pt idx="4">
                  <c:v>1621</c:v>
                </c:pt>
                <c:pt idx="5">
                  <c:v>2024</c:v>
                </c:pt>
                <c:pt idx="6">
                  <c:v>2262</c:v>
                </c:pt>
                <c:pt idx="7">
                  <c:v>1503</c:v>
                </c:pt>
                <c:pt idx="8">
                  <c:v>1401</c:v>
                </c:pt>
                <c:pt idx="9">
                  <c:v>1558</c:v>
                </c:pt>
                <c:pt idx="10">
                  <c:v>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B-4425-98E2-E8ECD6015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70976"/>
        <c:axId val="167473536"/>
      </c:barChart>
      <c:lineChart>
        <c:grouping val="standard"/>
        <c:varyColors val="0"/>
        <c:ser>
          <c:idx val="0"/>
          <c:order val="1"/>
          <c:tx>
            <c:v>Valuation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'New Residential BuildingPermits'!$A$367:$A$377</c15:sqref>
                  </c15:fullRef>
                </c:ext>
              </c:extLst>
              <c:f>'New Residential BuildingPermits'!$A$370:$A$377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Residential BuildingPermits'!$J$367:$J$380</c15:sqref>
                  </c15:fullRef>
                </c:ext>
              </c:extLst>
              <c:f>'New Residential BuildingPermits'!$J$370:$J$380</c:f>
              <c:numCache>
                <c:formatCode>"$"#,##0</c:formatCode>
                <c:ptCount val="11"/>
                <c:pt idx="0">
                  <c:v>318183269.69</c:v>
                </c:pt>
                <c:pt idx="1">
                  <c:v>253033564</c:v>
                </c:pt>
                <c:pt idx="2">
                  <c:v>267133671</c:v>
                </c:pt>
                <c:pt idx="3">
                  <c:v>260995227.51999998</c:v>
                </c:pt>
                <c:pt idx="4">
                  <c:v>245582668.57999998</c:v>
                </c:pt>
                <c:pt idx="5">
                  <c:v>379753362</c:v>
                </c:pt>
                <c:pt idx="6">
                  <c:v>480771935</c:v>
                </c:pt>
                <c:pt idx="7">
                  <c:v>378485671</c:v>
                </c:pt>
                <c:pt idx="8">
                  <c:v>348218817</c:v>
                </c:pt>
                <c:pt idx="9">
                  <c:v>339533288</c:v>
                </c:pt>
                <c:pt idx="10">
                  <c:v>198515935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B-4425-98E2-E8ECD6015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475072"/>
        <c:axId val="167476608"/>
      </c:lineChart>
      <c:catAx>
        <c:axId val="167470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74000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67473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7473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67470976"/>
        <c:crosses val="autoZero"/>
        <c:crossBetween val="between"/>
      </c:valAx>
      <c:catAx>
        <c:axId val="167475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476608"/>
        <c:crosses val="autoZero"/>
        <c:auto val="0"/>
        <c:lblAlgn val="ctr"/>
        <c:lblOffset val="100"/>
        <c:noMultiLvlLbl val="0"/>
      </c:catAx>
      <c:valAx>
        <c:axId val="167476608"/>
        <c:scaling>
          <c:orientation val="minMax"/>
        </c:scaling>
        <c:delete val="0"/>
        <c:axPos val="r"/>
        <c:numFmt formatCode="&quot;$&quot;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67475072"/>
        <c:crosses val="max"/>
        <c:crossBetween val="between"/>
        <c:dispUnits>
          <c:builtInUnit val="millions"/>
        </c:dispUnits>
      </c:valAx>
      <c:spPr>
        <a:solidFill>
          <a:srgbClr val="CCCCCC"/>
        </a:solidFill>
        <a:ln w="12700">
          <a:solidFill>
            <a:srgbClr val="C4D8E2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223097112860893"/>
          <c:y val="0.83687804149036527"/>
          <c:w val="0.50492662555111645"/>
          <c:h val="8.301886792452828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baseline="0">
              <a:latin typeface="Tw Cen MT" panose="020B06020201040206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aramond" panose="02020404030301010803" pitchFamily="18" charset="0"/>
          <a:ea typeface="Arial"/>
          <a:cs typeface="Arial"/>
        </a:defRPr>
      </a:pPr>
      <a:endParaRPr lang="en-US"/>
    </a:p>
  </c:txPr>
  <c:printSettings>
    <c:headerFooter alignWithMargins="0">
      <c:oddHeader>&amp;CNumber and Value of Residential Building Permits </c:oddHeader>
      <c:oddFooter>Page &amp;P</c:oddFooter>
    </c:headerFooter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Tw Cen MT" panose="020B0602020104020603" pitchFamily="34" charset="0"/>
              </a:defRPr>
            </a:pPr>
            <a:r>
              <a:rPr lang="en-US" sz="1100">
                <a:latin typeface="Tw Cen MT" panose="020B0602020104020603" pitchFamily="34" charset="0"/>
                <a:cs typeface="Arial" panose="020B0604020202020204" pitchFamily="34" charset="0"/>
              </a:rPr>
              <a:t>Lafayette Parish Commercial Permits</a:t>
            </a:r>
          </a:p>
        </c:rich>
      </c:tx>
      <c:layout>
        <c:manualLayout>
          <c:xMode val="edge"/>
          <c:yMode val="edge"/>
          <c:x val="0.23933649289099526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156398104265407E-2"/>
          <c:y val="0.14285714285714285"/>
          <c:w val="0.78199052132701419"/>
          <c:h val="0.59581881533101044"/>
        </c:manualLayout>
      </c:layout>
      <c:barChart>
        <c:barDir val="col"/>
        <c:grouping val="clustered"/>
        <c:varyColors val="0"/>
        <c:ser>
          <c:idx val="1"/>
          <c:order val="0"/>
          <c:tx>
            <c:v>Number</c:v>
          </c:tx>
          <c:spPr>
            <a:solidFill>
              <a:srgbClr val="A92D2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'New Commercial Building Permits'!$A$378:$A$393</c15:sqref>
                  </c15:fullRef>
                </c:ext>
              </c:extLst>
              <c:f>'New Commercial Building Permits'!$A$383:$A$393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 YTD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Commercial Building Permits'!$B$378:$B$393</c15:sqref>
                  </c15:fullRef>
                </c:ext>
              </c:extLst>
              <c:f>'New Commercial Building Permits'!$B$383:$B$393</c:f>
              <c:numCache>
                <c:formatCode>#,##0</c:formatCode>
                <c:ptCount val="11"/>
                <c:pt idx="0">
                  <c:v>65</c:v>
                </c:pt>
                <c:pt idx="1">
                  <c:v>39</c:v>
                </c:pt>
                <c:pt idx="2">
                  <c:v>47</c:v>
                </c:pt>
                <c:pt idx="3">
                  <c:v>38</c:v>
                </c:pt>
                <c:pt idx="4">
                  <c:v>44</c:v>
                </c:pt>
                <c:pt idx="5">
                  <c:v>36</c:v>
                </c:pt>
                <c:pt idx="6">
                  <c:v>28</c:v>
                </c:pt>
                <c:pt idx="7">
                  <c:v>40</c:v>
                </c:pt>
                <c:pt idx="8">
                  <c:v>50</c:v>
                </c:pt>
                <c:pt idx="9">
                  <c:v>48</c:v>
                </c:pt>
                <c:pt idx="1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E-4287-8BF6-3F90B271C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577856"/>
        <c:axId val="167588608"/>
      </c:barChart>
      <c:lineChart>
        <c:grouping val="standard"/>
        <c:varyColors val="0"/>
        <c:ser>
          <c:idx val="0"/>
          <c:order val="1"/>
          <c:tx>
            <c:v>Valuation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'New Commercial Building Permits'!$A$378:$A$390</c15:sqref>
                  </c15:fullRef>
                </c:ext>
              </c:extLst>
              <c:f>'New Commercial Building Permits'!$A$383:$A$390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'New Commercial Building Permits'!$D$378:$D$393</c15:sqref>
                  </c15:fullRef>
                </c:ext>
              </c:extLst>
              <c:f>'New Commercial Building Permits'!$D$383:$D$393</c:f>
              <c:numCache>
                <c:formatCode>"$"#,##0</c:formatCode>
                <c:ptCount val="11"/>
                <c:pt idx="0">
                  <c:v>133335747.58</c:v>
                </c:pt>
                <c:pt idx="1">
                  <c:v>58725687</c:v>
                </c:pt>
                <c:pt idx="2">
                  <c:v>72480318</c:v>
                </c:pt>
                <c:pt idx="3">
                  <c:v>118444829</c:v>
                </c:pt>
                <c:pt idx="4">
                  <c:v>103755465</c:v>
                </c:pt>
                <c:pt idx="5">
                  <c:v>64692064</c:v>
                </c:pt>
                <c:pt idx="6">
                  <c:v>44469408</c:v>
                </c:pt>
                <c:pt idx="7">
                  <c:v>129196097</c:v>
                </c:pt>
                <c:pt idx="8">
                  <c:v>239219452</c:v>
                </c:pt>
                <c:pt idx="9">
                  <c:v>224921386</c:v>
                </c:pt>
                <c:pt idx="10">
                  <c:v>104548118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E-4287-8BF6-3F90B271C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590144"/>
        <c:axId val="167591936"/>
      </c:lineChart>
      <c:catAx>
        <c:axId val="167577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67588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7588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67577856"/>
        <c:crosses val="autoZero"/>
        <c:crossBetween val="between"/>
      </c:valAx>
      <c:catAx>
        <c:axId val="167590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591936"/>
        <c:crosses val="autoZero"/>
        <c:auto val="0"/>
        <c:lblAlgn val="ctr"/>
        <c:lblOffset val="100"/>
        <c:noMultiLvlLbl val="0"/>
      </c:catAx>
      <c:valAx>
        <c:axId val="167591936"/>
        <c:scaling>
          <c:orientation val="minMax"/>
        </c:scaling>
        <c:delete val="0"/>
        <c:axPos val="r"/>
        <c:numFmt formatCode="&quot;$&quot;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67590144"/>
        <c:crosses val="max"/>
        <c:crossBetween val="between"/>
        <c:dispUnits>
          <c:builtInUnit val="millions"/>
        </c:dispUnits>
      </c:valAx>
      <c:spPr>
        <a:solidFill>
          <a:srgbClr val="C0C0C0"/>
        </a:solidFill>
        <a:ln w="12700">
          <a:solidFill>
            <a:srgbClr val="C4D8E2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3314589145367"/>
          <c:y val="0.87360318101808665"/>
          <c:w val="0.57582938388625582"/>
          <c:h val="5.923344947735187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baseline="0">
              <a:latin typeface="Tw Cen MT" panose="020B06020201040206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aramond" panose="02020404030301010803" pitchFamily="18" charset="0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Tw Cen MT" panose="020B0602020104020603" pitchFamily="34" charset="0"/>
              </a:defRPr>
            </a:pPr>
            <a:r>
              <a:rPr lang="en-US" sz="1200">
                <a:latin typeface="Tw Cen MT" panose="020B0602020104020603" pitchFamily="34" charset="0"/>
                <a:cs typeface="Arial" panose="020B0604020202020204" pitchFamily="34" charset="0"/>
              </a:rPr>
              <a:t>Home Sales Price</a:t>
            </a:r>
          </a:p>
        </c:rich>
      </c:tx>
      <c:layout>
        <c:manualLayout>
          <c:xMode val="edge"/>
          <c:yMode val="edge"/>
          <c:x val="0.38858403019137611"/>
          <c:y val="4.6497662041571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156398104265407E-2"/>
          <c:y val="0.14285714285714285"/>
          <c:w val="0.78199052132701419"/>
          <c:h val="0.5958188153310104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A2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'Home Sales'!$A$352:$A$367</c15:sqref>
                  </c15:fullRef>
                </c:ext>
              </c:extLst>
              <c:f>'Home Sales'!$A$357:$A$367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 YTD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'Home Sales'!$C$352:$C$367</c15:sqref>
                  </c15:fullRef>
                </c:ext>
              </c:extLst>
              <c:f>'Home Sales'!$C$357:$C$367</c:f>
              <c:numCache>
                <c:formatCode>"$"#,##0</c:formatCode>
                <c:ptCount val="11"/>
                <c:pt idx="0">
                  <c:v>208438</c:v>
                </c:pt>
                <c:pt idx="1">
                  <c:v>201992.58333333334</c:v>
                </c:pt>
                <c:pt idx="2">
                  <c:v>199719.33333333334</c:v>
                </c:pt>
                <c:pt idx="3">
                  <c:v>204587.25</c:v>
                </c:pt>
                <c:pt idx="4">
                  <c:v>207587.41666666666</c:v>
                </c:pt>
                <c:pt idx="5">
                  <c:v>223776.25</c:v>
                </c:pt>
                <c:pt idx="6">
                  <c:v>247265.5</c:v>
                </c:pt>
                <c:pt idx="7">
                  <c:v>265530.08333333331</c:v>
                </c:pt>
                <c:pt idx="8">
                  <c:v>207227.08333333334</c:v>
                </c:pt>
                <c:pt idx="9">
                  <c:v>197290.91666666666</c:v>
                </c:pt>
                <c:pt idx="10">
                  <c:v>200392.4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D-4255-AFC9-D9A5EB52D062}"/>
            </c:ext>
          </c:extLst>
        </c:ser>
        <c:ser>
          <c:idx val="0"/>
          <c:order val="1"/>
          <c:spPr>
            <a:solidFill>
              <a:srgbClr val="424242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'Home Sales'!$A$352:$A$367</c15:sqref>
                  </c15:fullRef>
                </c:ext>
              </c:extLst>
              <c:f>'Home Sales'!$A$357:$A$367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 YTD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'Home Sales'!$G$352:$G$367</c15:sqref>
                  </c15:fullRef>
                </c:ext>
              </c:extLst>
              <c:f>'Home Sales'!$G$357:$G$367</c:f>
              <c:numCache>
                <c:formatCode>"$"#,##0</c:formatCode>
                <c:ptCount val="11"/>
                <c:pt idx="0">
                  <c:v>234978.91666666666</c:v>
                </c:pt>
                <c:pt idx="1">
                  <c:v>229052.83333333334</c:v>
                </c:pt>
                <c:pt idx="2">
                  <c:v>225120.66666666666</c:v>
                </c:pt>
                <c:pt idx="3">
                  <c:v>232879.08333333334</c:v>
                </c:pt>
                <c:pt idx="4">
                  <c:v>234221.58333333334</c:v>
                </c:pt>
                <c:pt idx="5">
                  <c:v>248640.66666666666</c:v>
                </c:pt>
                <c:pt idx="6">
                  <c:v>272817.91666666669</c:v>
                </c:pt>
                <c:pt idx="7">
                  <c:v>296980.83333333331</c:v>
                </c:pt>
                <c:pt idx="8">
                  <c:v>293494.83333333331</c:v>
                </c:pt>
                <c:pt idx="9">
                  <c:v>292682.08333333331</c:v>
                </c:pt>
                <c:pt idx="10">
                  <c:v>290464.2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4D-4255-AFC9-D9A5EB52D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615872"/>
        <c:axId val="167622144"/>
      </c:barChart>
      <c:catAx>
        <c:axId val="167615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67622144"/>
        <c:crosses val="autoZero"/>
        <c:auto val="0"/>
        <c:lblAlgn val="ctr"/>
        <c:lblOffset val="100"/>
        <c:noMultiLvlLbl val="0"/>
      </c:catAx>
      <c:valAx>
        <c:axId val="167622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67615872"/>
        <c:crosses val="autoZero"/>
        <c:crossBetween val="between"/>
      </c:valAx>
      <c:spPr>
        <a:solidFill>
          <a:srgbClr val="C0C0C0"/>
        </a:solidFill>
        <a:ln w="12700">
          <a:solidFill>
            <a:srgbClr val="C4D8E2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490851530156672"/>
          <c:y val="0.87883466403488075"/>
          <c:w val="0.6113027518338251"/>
          <c:h val="5.196343022177989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baseline="0">
              <a:latin typeface="Tw Cen MT" panose="020B06020201040206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w Cen MT" panose="020B0602020104020603" pitchFamily="34" charset="0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baseline="0">
                <a:solidFill>
                  <a:srgbClr val="000000"/>
                </a:solidFill>
                <a:latin typeface="Garamond" panose="02020404030301010803" pitchFamily="18" charset="0"/>
                <a:ea typeface="Arial"/>
                <a:cs typeface="Arial"/>
              </a:defRPr>
            </a:pPr>
            <a:r>
              <a:rPr lang="en-US" sz="1200"/>
              <a:t>Apartment Vacancy Rates (%)</a:t>
            </a:r>
          </a:p>
        </c:rich>
      </c:tx>
      <c:layout>
        <c:manualLayout>
          <c:xMode val="edge"/>
          <c:yMode val="edge"/>
          <c:x val="0.26578947368421052"/>
          <c:y val="8.978328173374612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baseline="0">
              <a:solidFill>
                <a:srgbClr val="000000"/>
              </a:solidFill>
              <a:latin typeface="Garamond" panose="02020404030301010803" pitchFamily="18" charset="0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05263157894737"/>
          <c:y val="0.17647058823529413"/>
          <c:w val="0.84736842105263155"/>
          <c:h val="0.61300309597523217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rgbClr val="A20000"/>
              </a:solidFill>
              <a:prstDash val="solid"/>
              <a:round/>
            </a:ln>
            <a:effectLst/>
          </c:spPr>
          <c:marker>
            <c:symbol val="diamond"/>
            <c:size val="6"/>
            <c:spPr>
              <a:solidFill>
                <a:srgbClr val="A92D29"/>
              </a:soli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f>'Apartment Vacancy'!$A$87:$A$97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'Apartment Vacancy'!$B$87:$B$97</c:f>
              <c:numCache>
                <c:formatCode>0.00%</c:formatCode>
                <c:ptCount val="11"/>
                <c:pt idx="0">
                  <c:v>4.1866666666666663E-2</c:v>
                </c:pt>
                <c:pt idx="1">
                  <c:v>5.1153333333333328E-2</c:v>
                </c:pt>
                <c:pt idx="2">
                  <c:v>4.4600000000000001E-2</c:v>
                </c:pt>
                <c:pt idx="3">
                  <c:v>5.2299999999999992E-2</c:v>
                </c:pt>
                <c:pt idx="4">
                  <c:v>5.0950000000000002E-2</c:v>
                </c:pt>
                <c:pt idx="5">
                  <c:v>4.1533333333333332E-2</c:v>
                </c:pt>
                <c:pt idx="6">
                  <c:v>7.3649999999999993E-2</c:v>
                </c:pt>
                <c:pt idx="7">
                  <c:v>8.8700000000000001E-2</c:v>
                </c:pt>
                <c:pt idx="8">
                  <c:v>0.11609999999999999</c:v>
                </c:pt>
                <c:pt idx="9">
                  <c:v>0.109875</c:v>
                </c:pt>
                <c:pt idx="10">
                  <c:v>9.9000000000000005E-2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E-4471-A519-330F92660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691584"/>
        <c:axId val="168706432"/>
      </c:lineChart>
      <c:catAx>
        <c:axId val="1686915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Garamond" panose="02020404030301010803" pitchFamily="18" charset="0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24084836583691097"/>
              <c:y val="0.89899216157629946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Garamond" panose="02020404030301010803" pitchFamily="18" charset="0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22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Garamond" panose="02020404030301010803" pitchFamily="18" charset="0"/>
                <a:ea typeface="Arial"/>
                <a:cs typeface="Arial"/>
              </a:defRPr>
            </a:pPr>
            <a:endParaRPr lang="en-US"/>
          </a:p>
        </c:txPr>
        <c:crossAx val="168706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87064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ysDash"/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Garamond" panose="02020404030301010803" pitchFamily="18" charset="0"/>
                <a:ea typeface="Arial"/>
                <a:cs typeface="Arial"/>
              </a:defRPr>
            </a:pPr>
            <a:endParaRPr lang="en-US"/>
          </a:p>
        </c:txPr>
        <c:crossAx val="168691584"/>
        <c:crosses val="autoZero"/>
        <c:crossBetween val="midCat"/>
      </c:valAx>
      <c:spPr>
        <a:solidFill>
          <a:srgbClr val="CCCCCC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aramond" panose="02020404030301010803" pitchFamily="18" charset="0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Office Space Occupancy By Class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92D29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('Office Occupancy &amp; Rates'!$C$2,'Office Occupancy &amp; Rates'!$G$2,'Office Occupancy &amp; Rates'!$L$2)</c:f>
              <c:strCache>
                <c:ptCount val="3"/>
                <c:pt idx="0">
                  <c:v>Class A</c:v>
                </c:pt>
                <c:pt idx="1">
                  <c:v>Class B&amp;C</c:v>
                </c:pt>
                <c:pt idx="2">
                  <c:v>Market Average</c:v>
                </c:pt>
              </c:strCache>
            </c:strRef>
          </c:cat>
          <c:val>
            <c:numRef>
              <c:f>('Office Occupancy &amp; Rates'!$C$8,'Office Occupancy &amp; Rates'!$G$8,'Office Occupancy &amp; Rates'!$L$8)</c:f>
              <c:numCache>
                <c:formatCode>0%</c:formatCode>
                <c:ptCount val="3"/>
                <c:pt idx="0">
                  <c:v>0.86</c:v>
                </c:pt>
                <c:pt idx="1">
                  <c:v>0.82</c:v>
                </c:pt>
                <c:pt idx="2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D-4EF7-9E82-93E6E4E2C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8412640"/>
        <c:axId val="558411328"/>
      </c:barChart>
      <c:catAx>
        <c:axId val="558412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Source: 2019 Acadiana Commercial Outlook - Realtor Associaton of Acadiana  </a:t>
                </a:r>
              </a:p>
            </c:rich>
          </c:tx>
          <c:layout>
            <c:manualLayout>
              <c:xMode val="edge"/>
              <c:yMode val="edge"/>
              <c:x val="0.16653587051618546"/>
              <c:y val="0.910138888888888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aramond" panose="020204040303010108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n-US"/>
          </a:p>
        </c:txPr>
        <c:crossAx val="558411328"/>
        <c:crosses val="autoZero"/>
        <c:auto val="1"/>
        <c:lblAlgn val="ctr"/>
        <c:lblOffset val="100"/>
        <c:noMultiLvlLbl val="0"/>
      </c:catAx>
      <c:valAx>
        <c:axId val="55841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n-US"/>
          </a:p>
        </c:txPr>
        <c:crossAx val="558412640"/>
        <c:crosses val="autoZero"/>
        <c:crossBetween val="between"/>
      </c:valAx>
      <c:spPr>
        <a:solidFill>
          <a:srgbClr val="CCCCCC"/>
        </a:solidFill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aramond" panose="020204040303010108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Average Rent/Sq Ft for Office Space by Class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331990477934446"/>
          <c:y val="0.14915591172405226"/>
          <c:w val="0.69658436058275619"/>
          <c:h val="0.655020888661106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92D29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('Office Occupancy &amp; Rates'!$D$2,'Office Occupancy &amp; Rates'!$H$2,'Office Occupancy &amp; Rates'!$M$2)</c:f>
              <c:strCache>
                <c:ptCount val="3"/>
                <c:pt idx="0">
                  <c:v>Class A</c:v>
                </c:pt>
                <c:pt idx="1">
                  <c:v>Class B&amp;C</c:v>
                </c:pt>
                <c:pt idx="2">
                  <c:v>Market Average </c:v>
                </c:pt>
              </c:strCache>
            </c:strRef>
          </c:cat>
          <c:val>
            <c:numRef>
              <c:f>('Office Occupancy &amp; Rates'!$D$8,'Office Occupancy &amp; Rates'!$H$8,'Office Occupancy &amp; Rates'!$M$8)</c:f>
              <c:numCache>
                <c:formatCode>"$"#,##0.00</c:formatCode>
                <c:ptCount val="3"/>
                <c:pt idx="0">
                  <c:v>24.83</c:v>
                </c:pt>
                <c:pt idx="1">
                  <c:v>15.69</c:v>
                </c:pt>
                <c:pt idx="2">
                  <c:v>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9-4783-AE95-2445D8BC7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8863552"/>
        <c:axId val="748866504"/>
      </c:barChart>
      <c:catAx>
        <c:axId val="748863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Source: 2019 Acadiana Commercial Outlook - Realtor Association of Acadiana</a:t>
                </a:r>
              </a:p>
            </c:rich>
          </c:tx>
          <c:layout>
            <c:manualLayout>
              <c:xMode val="edge"/>
              <c:yMode val="edge"/>
              <c:x val="0.15812850622389055"/>
              <c:y val="0.899409572333642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aramond" panose="020204040303010108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n-US"/>
          </a:p>
        </c:txPr>
        <c:crossAx val="748866504"/>
        <c:crosses val="autoZero"/>
        <c:auto val="1"/>
        <c:lblAlgn val="ctr"/>
        <c:lblOffset val="100"/>
        <c:noMultiLvlLbl val="0"/>
      </c:catAx>
      <c:valAx>
        <c:axId val="748866504"/>
        <c:scaling>
          <c:orientation val="minMax"/>
        </c:scaling>
        <c:delete val="0"/>
        <c:axPos val="l"/>
        <c:majorGridlines>
          <c:spPr>
            <a:ln w="9525" cap="flat" cmpd="tri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n-US"/>
          </a:p>
        </c:txPr>
        <c:crossAx val="748863552"/>
        <c:crosses val="autoZero"/>
        <c:crossBetween val="between"/>
      </c:valAx>
      <c:spPr>
        <a:solidFill>
          <a:srgbClr val="CCCCCC"/>
        </a:solidFill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aramond" panose="020204040303010108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264259</xdr:colOff>
      <xdr:row>1</xdr:row>
      <xdr:rowOff>552450</xdr:rowOff>
    </xdr:from>
    <xdr:to>
      <xdr:col>11</xdr:col>
      <xdr:colOff>38834</xdr:colOff>
      <xdr:row>13</xdr:row>
      <xdr:rowOff>1710</xdr:rowOff>
    </xdr:to>
    <xdr:graphicFrame macro="">
      <xdr:nvGraphicFramePr>
        <xdr:cNvPr id="8" name="Chart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607156</xdr:colOff>
      <xdr:row>20</xdr:row>
      <xdr:rowOff>181805</xdr:rowOff>
    </xdr:from>
    <xdr:to>
      <xdr:col>12</xdr:col>
      <xdr:colOff>25400</xdr:colOff>
      <xdr:row>30</xdr:row>
      <xdr:rowOff>38589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1307024</xdr:colOff>
      <xdr:row>38</xdr:row>
      <xdr:rowOff>121775</xdr:rowOff>
    </xdr:from>
    <xdr:to>
      <xdr:col>11</xdr:col>
      <xdr:colOff>131541</xdr:colOff>
      <xdr:row>52</xdr:row>
      <xdr:rowOff>106484</xdr:rowOff>
    </xdr:to>
    <xdr:graphicFrame macro="">
      <xdr:nvGraphicFramePr>
        <xdr:cNvPr id="11" name="Chart 6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1304925</xdr:colOff>
      <xdr:row>64</xdr:row>
      <xdr:rowOff>0</xdr:rowOff>
    </xdr:from>
    <xdr:to>
      <xdr:col>10</xdr:col>
      <xdr:colOff>209550</xdr:colOff>
      <xdr:row>77</xdr:row>
      <xdr:rowOff>28575</xdr:rowOff>
    </xdr:to>
    <xdr:graphicFrame macro="">
      <xdr:nvGraphicFramePr>
        <xdr:cNvPr id="12" name="Chart 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247649</xdr:colOff>
      <xdr:row>82</xdr:row>
      <xdr:rowOff>47625</xdr:rowOff>
    </xdr:from>
    <xdr:to>
      <xdr:col>15</xdr:col>
      <xdr:colOff>104774</xdr:colOff>
      <xdr:row>95</xdr:row>
      <xdr:rowOff>28575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9FF20DF-F5FD-4F4D-900E-50BF5253B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504826</xdr:colOff>
      <xdr:row>80</xdr:row>
      <xdr:rowOff>95250</xdr:rowOff>
    </xdr:from>
    <xdr:to>
      <xdr:col>6</xdr:col>
      <xdr:colOff>419100</xdr:colOff>
      <xdr:row>97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362E6C3F-D885-4724-B1F8-2873AE5A2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0.16995</cdr:x>
      <cdr:y>0.88235</cdr:y>
    </cdr:from>
    <cdr:to>
      <cdr:x>0.83005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20B13C7-BA17-4FE5-94B2-3B61FDCC3AFF}"/>
            </a:ext>
          </a:extLst>
        </cdr:cNvPr>
        <cdr:cNvSpPr txBox="1"/>
      </cdr:nvSpPr>
      <cdr:spPr>
        <a:xfrm xmlns:a="http://schemas.openxmlformats.org/drawingml/2006/main">
          <a:off x="657225" y="2285999"/>
          <a:ext cx="25527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0.15271</cdr:x>
      <cdr:y>0.92647</cdr:y>
    </cdr:from>
    <cdr:to>
      <cdr:x>0.84975</cdr:x>
      <cdr:y>0.98529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FCB7A9F4-1A10-4AB9-BB75-24559044CF43}"/>
            </a:ext>
          </a:extLst>
        </cdr:cNvPr>
        <cdr:cNvSpPr txBox="1"/>
      </cdr:nvSpPr>
      <cdr:spPr>
        <a:xfrm xmlns:a="http://schemas.openxmlformats.org/drawingml/2006/main">
          <a:off x="590550" y="2400300"/>
          <a:ext cx="2695575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US" sz="1000">
              <a:latin typeface="Garamond" panose="02020404030301010803" pitchFamily="18" charset="0"/>
            </a:rPr>
            <a:t>Source: LEDA</a:t>
          </a:r>
          <a:r>
            <a:rPr lang="en-US" sz="1000" baseline="0">
              <a:latin typeface="Garamond" panose="02020404030301010803" pitchFamily="18" charset="0"/>
            </a:rPr>
            <a:t> Market Apartment Survey</a:t>
          </a:r>
          <a:endParaRPr lang="en-US" sz="1000">
            <a:latin typeface="Garamond" panose="02020404030301010803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390"/>
  <sheetViews>
    <sheetView zoomScaleNormal="100" workbookViewId="0">
      <pane ySplit="1" topLeftCell="A309" activePane="bottomLeft" state="frozen"/>
      <selection pane="bottomLeft" activeCell="J331" sqref="J331:J337"/>
    </sheetView>
  </sheetViews>
  <sheetFormatPr defaultColWidth="8.81640625" defaultRowHeight="14.5" x14ac:dyDescent="0.35"/>
  <cols>
    <col min="1" max="1" width="12.1796875" style="10" customWidth="1"/>
    <col min="2" max="2" width="20.81640625" style="8" customWidth="1"/>
    <col min="3" max="3" width="21.81640625" style="8" customWidth="1"/>
    <col min="4" max="8" width="13.54296875" style="8" customWidth="1"/>
    <col min="10" max="10" width="22.81640625" style="8" customWidth="1"/>
    <col min="11" max="11" width="22.1796875" style="8" customWidth="1"/>
    <col min="12" max="15" width="13.54296875" style="8" customWidth="1"/>
    <col min="16" max="16" width="14.453125" style="8" bestFit="1" customWidth="1"/>
  </cols>
  <sheetData>
    <row r="1" spans="1:18" s="4" customFormat="1" ht="45" customHeight="1" x14ac:dyDescent="0.35">
      <c r="A1" s="1" t="s">
        <v>0</v>
      </c>
      <c r="B1" s="2" t="s">
        <v>96</v>
      </c>
      <c r="C1" s="3" t="s">
        <v>8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J1" s="17" t="s">
        <v>121</v>
      </c>
      <c r="K1" s="18" t="s">
        <v>8</v>
      </c>
      <c r="L1" s="18" t="s">
        <v>3</v>
      </c>
      <c r="M1" s="18" t="s">
        <v>4</v>
      </c>
      <c r="N1" s="18" t="s">
        <v>5</v>
      </c>
      <c r="O1" s="18" t="s">
        <v>6</v>
      </c>
      <c r="P1" s="18" t="s">
        <v>7</v>
      </c>
    </row>
    <row r="2" spans="1:18" x14ac:dyDescent="0.35">
      <c r="A2" s="5">
        <v>35431</v>
      </c>
      <c r="B2" s="109">
        <f>SUM(C2:H2)</f>
        <v>46</v>
      </c>
      <c r="C2" s="110">
        <v>46</v>
      </c>
      <c r="D2" s="110"/>
      <c r="E2" s="110"/>
      <c r="F2" s="110"/>
      <c r="G2" s="110"/>
      <c r="H2" s="110"/>
      <c r="J2" s="111">
        <f>SUM(K2:P2)</f>
        <v>5022265</v>
      </c>
      <c r="K2" s="112">
        <v>5022265</v>
      </c>
      <c r="L2" s="112"/>
      <c r="M2" s="112"/>
      <c r="N2" s="112"/>
      <c r="O2" s="112"/>
      <c r="P2" s="112"/>
      <c r="R2" s="8"/>
    </row>
    <row r="3" spans="1:18" x14ac:dyDescent="0.35">
      <c r="A3" s="5">
        <v>35462</v>
      </c>
      <c r="B3" s="109">
        <f t="shared" ref="B3:B66" si="0">SUM(C3:H3)</f>
        <v>63</v>
      </c>
      <c r="C3" s="110">
        <v>63</v>
      </c>
      <c r="D3" s="110"/>
      <c r="E3" s="110"/>
      <c r="F3" s="110"/>
      <c r="G3" s="110"/>
      <c r="H3" s="110"/>
      <c r="J3" s="111">
        <f t="shared" ref="J3:J66" si="1">SUM(K3:P3)</f>
        <v>6664873</v>
      </c>
      <c r="K3" s="112">
        <v>6664873</v>
      </c>
      <c r="L3" s="112"/>
      <c r="M3" s="112"/>
      <c r="N3" s="112"/>
      <c r="O3" s="112"/>
      <c r="P3" s="112"/>
      <c r="R3" s="8"/>
    </row>
    <row r="4" spans="1:18" x14ac:dyDescent="0.35">
      <c r="A4" s="5">
        <v>35490</v>
      </c>
      <c r="B4" s="109">
        <f t="shared" si="0"/>
        <v>64</v>
      </c>
      <c r="C4" s="110">
        <v>64</v>
      </c>
      <c r="D4" s="110"/>
      <c r="E4" s="110"/>
      <c r="F4" s="110"/>
      <c r="G4" s="110"/>
      <c r="H4" s="110"/>
      <c r="J4" s="111">
        <f t="shared" si="1"/>
        <v>6859704</v>
      </c>
      <c r="K4" s="112">
        <v>6859704</v>
      </c>
      <c r="L4" s="112"/>
      <c r="M4" s="112"/>
      <c r="N4" s="112"/>
      <c r="O4" s="112"/>
      <c r="P4" s="112"/>
      <c r="R4" s="8"/>
    </row>
    <row r="5" spans="1:18" x14ac:dyDescent="0.35">
      <c r="A5" s="5">
        <v>35521</v>
      </c>
      <c r="B5" s="109">
        <f t="shared" si="0"/>
        <v>73</v>
      </c>
      <c r="C5" s="110">
        <v>73</v>
      </c>
      <c r="D5" s="110"/>
      <c r="E5" s="110"/>
      <c r="F5" s="110"/>
      <c r="G5" s="110"/>
      <c r="H5" s="110"/>
      <c r="J5" s="111">
        <f t="shared" si="1"/>
        <v>7409924</v>
      </c>
      <c r="K5" s="112">
        <v>7409924</v>
      </c>
      <c r="L5" s="112"/>
      <c r="M5" s="112"/>
      <c r="N5" s="112"/>
      <c r="O5" s="112"/>
      <c r="P5" s="112"/>
      <c r="R5" s="8"/>
    </row>
    <row r="6" spans="1:18" x14ac:dyDescent="0.35">
      <c r="A6" s="5">
        <v>35551</v>
      </c>
      <c r="B6" s="109">
        <f t="shared" si="0"/>
        <v>72</v>
      </c>
      <c r="C6" s="110">
        <v>72</v>
      </c>
      <c r="D6" s="110"/>
      <c r="E6" s="110"/>
      <c r="F6" s="110"/>
      <c r="G6" s="110"/>
      <c r="H6" s="110"/>
      <c r="J6" s="111">
        <f t="shared" si="1"/>
        <v>8625291</v>
      </c>
      <c r="K6" s="112">
        <v>8625291</v>
      </c>
      <c r="L6" s="112"/>
      <c r="M6" s="112"/>
      <c r="N6" s="112"/>
      <c r="O6" s="112"/>
      <c r="P6" s="112"/>
      <c r="R6" s="8"/>
    </row>
    <row r="7" spans="1:18" x14ac:dyDescent="0.35">
      <c r="A7" s="5">
        <v>35582</v>
      </c>
      <c r="B7" s="109">
        <f t="shared" si="0"/>
        <v>66</v>
      </c>
      <c r="C7" s="110">
        <v>66</v>
      </c>
      <c r="D7" s="110"/>
      <c r="E7" s="110"/>
      <c r="F7" s="110"/>
      <c r="G7" s="110"/>
      <c r="H7" s="110"/>
      <c r="J7" s="111">
        <f t="shared" si="1"/>
        <v>7207028</v>
      </c>
      <c r="K7" s="112">
        <v>7207028</v>
      </c>
      <c r="L7" s="112"/>
      <c r="M7" s="112"/>
      <c r="N7" s="112"/>
      <c r="O7" s="112"/>
      <c r="P7" s="112"/>
      <c r="R7" s="8"/>
    </row>
    <row r="8" spans="1:18" x14ac:dyDescent="0.35">
      <c r="A8" s="5">
        <v>35612</v>
      </c>
      <c r="B8" s="109">
        <f t="shared" si="0"/>
        <v>88</v>
      </c>
      <c r="C8" s="110">
        <v>88</v>
      </c>
      <c r="D8" s="110"/>
      <c r="E8" s="110"/>
      <c r="F8" s="110"/>
      <c r="G8" s="110"/>
      <c r="H8" s="110"/>
      <c r="J8" s="111">
        <f t="shared" si="1"/>
        <v>8551500</v>
      </c>
      <c r="K8" s="112">
        <v>8551500</v>
      </c>
      <c r="L8" s="112"/>
      <c r="M8" s="112"/>
      <c r="N8" s="112"/>
      <c r="O8" s="112"/>
      <c r="P8" s="112"/>
      <c r="R8" s="8"/>
    </row>
    <row r="9" spans="1:18" x14ac:dyDescent="0.35">
      <c r="A9" s="5">
        <v>35643</v>
      </c>
      <c r="B9" s="109">
        <f t="shared" si="0"/>
        <v>66</v>
      </c>
      <c r="C9" s="110">
        <v>66</v>
      </c>
      <c r="D9" s="110"/>
      <c r="E9" s="110"/>
      <c r="F9" s="110"/>
      <c r="G9" s="110"/>
      <c r="H9" s="110"/>
      <c r="J9" s="111">
        <f t="shared" si="1"/>
        <v>6943981</v>
      </c>
      <c r="K9" s="112">
        <v>6943981</v>
      </c>
      <c r="L9" s="112"/>
      <c r="M9" s="112"/>
      <c r="N9" s="112"/>
      <c r="O9" s="112"/>
      <c r="P9" s="112"/>
      <c r="R9" s="8"/>
    </row>
    <row r="10" spans="1:18" x14ac:dyDescent="0.35">
      <c r="A10" s="5">
        <v>35674</v>
      </c>
      <c r="B10" s="109">
        <f t="shared" si="0"/>
        <v>45</v>
      </c>
      <c r="C10" s="110">
        <v>45</v>
      </c>
      <c r="D10" s="110"/>
      <c r="E10" s="110"/>
      <c r="F10" s="110"/>
      <c r="G10" s="110"/>
      <c r="H10" s="110"/>
      <c r="J10" s="111">
        <f t="shared" si="1"/>
        <v>4631330</v>
      </c>
      <c r="K10" s="112">
        <v>4631330</v>
      </c>
      <c r="L10" s="112"/>
      <c r="M10" s="112"/>
      <c r="N10" s="112"/>
      <c r="O10" s="112"/>
      <c r="P10" s="112"/>
      <c r="R10" s="8"/>
    </row>
    <row r="11" spans="1:18" x14ac:dyDescent="0.35">
      <c r="A11" s="5">
        <v>35704</v>
      </c>
      <c r="B11" s="109">
        <f t="shared" si="0"/>
        <v>67</v>
      </c>
      <c r="C11" s="110">
        <v>67</v>
      </c>
      <c r="D11" s="110"/>
      <c r="E11" s="110"/>
      <c r="F11" s="110"/>
      <c r="G11" s="110"/>
      <c r="H11" s="110"/>
      <c r="J11" s="111">
        <f t="shared" si="1"/>
        <v>7622014</v>
      </c>
      <c r="K11" s="112">
        <v>7622014</v>
      </c>
      <c r="L11" s="112"/>
      <c r="M11" s="112"/>
      <c r="N11" s="112"/>
      <c r="O11" s="112"/>
      <c r="P11" s="112"/>
      <c r="R11" s="8"/>
    </row>
    <row r="12" spans="1:18" x14ac:dyDescent="0.35">
      <c r="A12" s="5">
        <v>35735</v>
      </c>
      <c r="B12" s="109">
        <f t="shared" si="0"/>
        <v>50</v>
      </c>
      <c r="C12" s="110">
        <v>50</v>
      </c>
      <c r="D12" s="110"/>
      <c r="E12" s="110"/>
      <c r="F12" s="110"/>
      <c r="G12" s="110"/>
      <c r="H12" s="110"/>
      <c r="J12" s="111">
        <f t="shared" si="1"/>
        <v>6670310</v>
      </c>
      <c r="K12" s="112">
        <v>6670310</v>
      </c>
      <c r="L12" s="112"/>
      <c r="M12" s="112"/>
      <c r="N12" s="112"/>
      <c r="O12" s="112"/>
      <c r="P12" s="112"/>
      <c r="R12" s="8"/>
    </row>
    <row r="13" spans="1:18" x14ac:dyDescent="0.35">
      <c r="A13" s="5">
        <v>35765</v>
      </c>
      <c r="B13" s="109">
        <f t="shared" si="0"/>
        <v>61</v>
      </c>
      <c r="C13" s="110">
        <v>61</v>
      </c>
      <c r="D13" s="110"/>
      <c r="E13" s="110"/>
      <c r="F13" s="110"/>
      <c r="G13" s="110"/>
      <c r="H13" s="110"/>
      <c r="J13" s="111">
        <f t="shared" si="1"/>
        <v>7845931</v>
      </c>
      <c r="K13" s="112">
        <v>7845931</v>
      </c>
      <c r="L13" s="112"/>
      <c r="M13" s="112"/>
      <c r="N13" s="112"/>
      <c r="O13" s="112"/>
      <c r="P13" s="112"/>
      <c r="R13" s="8"/>
    </row>
    <row r="14" spans="1:18" x14ac:dyDescent="0.35">
      <c r="A14" s="5">
        <v>35796</v>
      </c>
      <c r="B14" s="109">
        <f t="shared" si="0"/>
        <v>46</v>
      </c>
      <c r="C14" s="89">
        <v>46</v>
      </c>
      <c r="D14" s="89"/>
      <c r="E14" s="89"/>
      <c r="F14" s="89"/>
      <c r="G14" s="89"/>
      <c r="H14" s="89"/>
      <c r="J14" s="111">
        <f t="shared" si="1"/>
        <v>6237270</v>
      </c>
      <c r="K14" s="90">
        <v>6237270</v>
      </c>
      <c r="L14" s="90"/>
      <c r="M14" s="90"/>
      <c r="N14" s="90"/>
      <c r="O14" s="90"/>
      <c r="P14" s="112"/>
      <c r="R14" s="8"/>
    </row>
    <row r="15" spans="1:18" x14ac:dyDescent="0.35">
      <c r="A15" s="5">
        <v>35827</v>
      </c>
      <c r="B15" s="109">
        <f t="shared" si="0"/>
        <v>52</v>
      </c>
      <c r="C15" s="89">
        <v>52</v>
      </c>
      <c r="D15" s="89"/>
      <c r="E15" s="89"/>
      <c r="F15" s="89"/>
      <c r="G15" s="89"/>
      <c r="H15" s="89"/>
      <c r="J15" s="111">
        <f t="shared" si="1"/>
        <v>6275224</v>
      </c>
      <c r="K15" s="90">
        <v>6275224</v>
      </c>
      <c r="L15" s="90"/>
      <c r="M15" s="90"/>
      <c r="N15" s="90"/>
      <c r="O15" s="90"/>
      <c r="P15" s="112"/>
      <c r="R15" s="8"/>
    </row>
    <row r="16" spans="1:18" x14ac:dyDescent="0.35">
      <c r="A16" s="5">
        <v>35855</v>
      </c>
      <c r="B16" s="109">
        <f t="shared" si="0"/>
        <v>73</v>
      </c>
      <c r="C16" s="89">
        <v>73</v>
      </c>
      <c r="D16" s="89"/>
      <c r="E16" s="89"/>
      <c r="F16" s="89"/>
      <c r="G16" s="89"/>
      <c r="H16" s="89"/>
      <c r="J16" s="111">
        <f t="shared" si="1"/>
        <v>8423973</v>
      </c>
      <c r="K16" s="90">
        <v>8423973</v>
      </c>
      <c r="L16" s="90"/>
      <c r="M16" s="90"/>
      <c r="N16" s="90"/>
      <c r="O16" s="90"/>
      <c r="P16" s="112"/>
      <c r="R16" s="8"/>
    </row>
    <row r="17" spans="1:18" x14ac:dyDescent="0.35">
      <c r="A17" s="5">
        <v>35886</v>
      </c>
      <c r="B17" s="109">
        <f t="shared" si="0"/>
        <v>52</v>
      </c>
      <c r="C17" s="89">
        <v>52</v>
      </c>
      <c r="D17" s="89"/>
      <c r="E17" s="89"/>
      <c r="F17" s="89"/>
      <c r="G17" s="89"/>
      <c r="H17" s="89"/>
      <c r="J17" s="111">
        <f t="shared" si="1"/>
        <v>5695915</v>
      </c>
      <c r="K17" s="90">
        <v>5695915</v>
      </c>
      <c r="L17" s="90"/>
      <c r="M17" s="90"/>
      <c r="N17" s="90"/>
      <c r="O17" s="90"/>
      <c r="P17" s="112"/>
      <c r="R17" s="8"/>
    </row>
    <row r="18" spans="1:18" x14ac:dyDescent="0.35">
      <c r="A18" s="5">
        <v>35916</v>
      </c>
      <c r="B18" s="109">
        <f t="shared" si="0"/>
        <v>60</v>
      </c>
      <c r="C18" s="89">
        <v>60</v>
      </c>
      <c r="D18" s="89"/>
      <c r="E18" s="89"/>
      <c r="F18" s="89"/>
      <c r="G18" s="89"/>
      <c r="H18" s="89"/>
      <c r="J18" s="111">
        <f t="shared" si="1"/>
        <v>7472522</v>
      </c>
      <c r="K18" s="90">
        <v>7472522</v>
      </c>
      <c r="L18" s="90"/>
      <c r="M18" s="90"/>
      <c r="N18" s="90"/>
      <c r="O18" s="90"/>
      <c r="P18" s="112"/>
      <c r="R18" s="8"/>
    </row>
    <row r="19" spans="1:18" x14ac:dyDescent="0.35">
      <c r="A19" s="5">
        <v>35947</v>
      </c>
      <c r="B19" s="109">
        <f t="shared" si="0"/>
        <v>77</v>
      </c>
      <c r="C19" s="89">
        <v>77</v>
      </c>
      <c r="D19" s="89"/>
      <c r="E19" s="89"/>
      <c r="F19" s="89"/>
      <c r="G19" s="89"/>
      <c r="H19" s="89"/>
      <c r="J19" s="111">
        <f t="shared" si="1"/>
        <v>9669211</v>
      </c>
      <c r="K19" s="90">
        <v>9669211</v>
      </c>
      <c r="L19" s="90"/>
      <c r="M19" s="90"/>
      <c r="N19" s="90"/>
      <c r="O19" s="90"/>
      <c r="P19" s="112"/>
      <c r="R19" s="8"/>
    </row>
    <row r="20" spans="1:18" x14ac:dyDescent="0.35">
      <c r="A20" s="5">
        <v>35977</v>
      </c>
      <c r="B20" s="109">
        <f t="shared" si="0"/>
        <v>73</v>
      </c>
      <c r="C20" s="89">
        <v>73</v>
      </c>
      <c r="D20" s="89"/>
      <c r="E20" s="89"/>
      <c r="F20" s="89"/>
      <c r="G20" s="89"/>
      <c r="H20" s="89"/>
      <c r="J20" s="111">
        <f t="shared" si="1"/>
        <v>10065910</v>
      </c>
      <c r="K20" s="90">
        <v>10065910</v>
      </c>
      <c r="L20" s="90"/>
      <c r="M20" s="90"/>
      <c r="N20" s="90"/>
      <c r="O20" s="90"/>
      <c r="P20" s="112"/>
      <c r="R20" s="8"/>
    </row>
    <row r="21" spans="1:18" x14ac:dyDescent="0.35">
      <c r="A21" s="5">
        <v>36008</v>
      </c>
      <c r="B21" s="109">
        <f t="shared" si="0"/>
        <v>71</v>
      </c>
      <c r="C21" s="89">
        <v>71</v>
      </c>
      <c r="D21" s="89"/>
      <c r="E21" s="89"/>
      <c r="F21" s="89"/>
      <c r="G21" s="89"/>
      <c r="H21" s="89"/>
      <c r="J21" s="111">
        <f t="shared" si="1"/>
        <v>8027867</v>
      </c>
      <c r="K21" s="90">
        <v>8027867</v>
      </c>
      <c r="L21" s="90"/>
      <c r="M21" s="90"/>
      <c r="N21" s="90"/>
      <c r="O21" s="90"/>
      <c r="P21" s="112"/>
      <c r="R21" s="8"/>
    </row>
    <row r="22" spans="1:18" x14ac:dyDescent="0.35">
      <c r="A22" s="5">
        <v>36039</v>
      </c>
      <c r="B22" s="109">
        <f t="shared" si="0"/>
        <v>56</v>
      </c>
      <c r="C22" s="89">
        <v>56</v>
      </c>
      <c r="D22" s="89"/>
      <c r="E22" s="89"/>
      <c r="F22" s="89"/>
      <c r="G22" s="89"/>
      <c r="H22" s="89"/>
      <c r="J22" s="111">
        <f t="shared" si="1"/>
        <v>7641373</v>
      </c>
      <c r="K22" s="90">
        <v>7641373</v>
      </c>
      <c r="L22" s="90"/>
      <c r="M22" s="90"/>
      <c r="N22" s="90"/>
      <c r="O22" s="90"/>
      <c r="P22" s="112"/>
      <c r="R22" s="8"/>
    </row>
    <row r="23" spans="1:18" x14ac:dyDescent="0.35">
      <c r="A23" s="5">
        <v>36069</v>
      </c>
      <c r="B23" s="109">
        <f t="shared" si="0"/>
        <v>66</v>
      </c>
      <c r="C23" s="89">
        <v>66</v>
      </c>
      <c r="D23" s="89"/>
      <c r="E23" s="89"/>
      <c r="F23" s="89"/>
      <c r="G23" s="89"/>
      <c r="H23" s="89"/>
      <c r="J23" s="111">
        <f t="shared" si="1"/>
        <v>9243809</v>
      </c>
      <c r="K23" s="90">
        <v>9243809</v>
      </c>
      <c r="L23" s="90"/>
      <c r="M23" s="90"/>
      <c r="N23" s="90"/>
      <c r="O23" s="90"/>
      <c r="P23" s="112"/>
      <c r="R23" s="8"/>
    </row>
    <row r="24" spans="1:18" x14ac:dyDescent="0.35">
      <c r="A24" s="5">
        <v>36100</v>
      </c>
      <c r="B24" s="109">
        <f t="shared" si="0"/>
        <v>57</v>
      </c>
      <c r="C24" s="89">
        <v>57</v>
      </c>
      <c r="D24" s="89"/>
      <c r="E24" s="89"/>
      <c r="F24" s="89"/>
      <c r="G24" s="89"/>
      <c r="H24" s="89"/>
      <c r="J24" s="111">
        <f t="shared" si="1"/>
        <v>8625686</v>
      </c>
      <c r="K24" s="90">
        <v>8625686</v>
      </c>
      <c r="L24" s="90"/>
      <c r="M24" s="90"/>
      <c r="N24" s="90"/>
      <c r="O24" s="90"/>
      <c r="P24" s="112"/>
      <c r="R24" s="8"/>
    </row>
    <row r="25" spans="1:18" x14ac:dyDescent="0.35">
      <c r="A25" s="5">
        <v>36130</v>
      </c>
      <c r="B25" s="109">
        <f t="shared" si="0"/>
        <v>35</v>
      </c>
      <c r="C25" s="89">
        <v>35</v>
      </c>
      <c r="D25" s="89"/>
      <c r="E25" s="89"/>
      <c r="F25" s="89"/>
      <c r="G25" s="89"/>
      <c r="H25" s="89"/>
      <c r="J25" s="111">
        <f t="shared" si="1"/>
        <v>4183710</v>
      </c>
      <c r="K25" s="90">
        <v>4183710</v>
      </c>
      <c r="L25" s="90"/>
      <c r="M25" s="90"/>
      <c r="N25" s="90"/>
      <c r="O25" s="90"/>
      <c r="P25" s="112"/>
      <c r="R25" s="8"/>
    </row>
    <row r="26" spans="1:18" x14ac:dyDescent="0.35">
      <c r="A26" s="5">
        <v>36161</v>
      </c>
      <c r="B26" s="109">
        <f t="shared" si="0"/>
        <v>49</v>
      </c>
      <c r="C26" s="89">
        <v>49</v>
      </c>
      <c r="D26" s="89"/>
      <c r="E26" s="89"/>
      <c r="F26" s="89"/>
      <c r="G26" s="89"/>
      <c r="H26" s="89"/>
      <c r="J26" s="111">
        <f t="shared" si="1"/>
        <v>5815950</v>
      </c>
      <c r="K26" s="90">
        <v>5815950</v>
      </c>
      <c r="L26" s="90"/>
      <c r="M26" s="90"/>
      <c r="N26" s="90"/>
      <c r="O26" s="90"/>
      <c r="P26" s="112"/>
      <c r="R26" s="8"/>
    </row>
    <row r="27" spans="1:18" x14ac:dyDescent="0.35">
      <c r="A27" s="5">
        <v>36192</v>
      </c>
      <c r="B27" s="109">
        <f t="shared" si="0"/>
        <v>38</v>
      </c>
      <c r="C27" s="89">
        <v>38</v>
      </c>
      <c r="D27" s="89"/>
      <c r="E27" s="89"/>
      <c r="F27" s="89"/>
      <c r="G27" s="89"/>
      <c r="H27" s="89"/>
      <c r="J27" s="111">
        <f t="shared" si="1"/>
        <v>5508760</v>
      </c>
      <c r="K27" s="90">
        <v>5508760</v>
      </c>
      <c r="L27" s="90"/>
      <c r="M27" s="90"/>
      <c r="N27" s="90"/>
      <c r="O27" s="90"/>
      <c r="P27" s="112"/>
      <c r="R27" s="8"/>
    </row>
    <row r="28" spans="1:18" x14ac:dyDescent="0.35">
      <c r="A28" s="5">
        <v>36220</v>
      </c>
      <c r="B28" s="109">
        <f t="shared" si="0"/>
        <v>61</v>
      </c>
      <c r="C28" s="89">
        <v>61</v>
      </c>
      <c r="D28" s="89"/>
      <c r="E28" s="89"/>
      <c r="F28" s="89"/>
      <c r="G28" s="89"/>
      <c r="H28" s="89"/>
      <c r="J28" s="111">
        <f t="shared" si="1"/>
        <v>6947694</v>
      </c>
      <c r="K28" s="90">
        <v>6947694</v>
      </c>
      <c r="L28" s="90"/>
      <c r="M28" s="90"/>
      <c r="N28" s="90"/>
      <c r="O28" s="90"/>
      <c r="P28" s="112"/>
      <c r="R28" s="8"/>
    </row>
    <row r="29" spans="1:18" x14ac:dyDescent="0.35">
      <c r="A29" s="5">
        <v>36251</v>
      </c>
      <c r="B29" s="109">
        <f t="shared" si="0"/>
        <v>41</v>
      </c>
      <c r="C29" s="89">
        <v>41</v>
      </c>
      <c r="D29" s="89"/>
      <c r="E29" s="89"/>
      <c r="F29" s="89"/>
      <c r="G29" s="89"/>
      <c r="H29" s="89"/>
      <c r="J29" s="111">
        <f t="shared" si="1"/>
        <v>5859228</v>
      </c>
      <c r="K29" s="90">
        <v>5859228</v>
      </c>
      <c r="L29" s="90"/>
      <c r="M29" s="90"/>
      <c r="N29" s="90"/>
      <c r="O29" s="90"/>
      <c r="P29" s="112"/>
      <c r="R29" s="8"/>
    </row>
    <row r="30" spans="1:18" x14ac:dyDescent="0.35">
      <c r="A30" s="5">
        <v>36281</v>
      </c>
      <c r="B30" s="109">
        <f t="shared" si="0"/>
        <v>62</v>
      </c>
      <c r="C30" s="89">
        <v>62</v>
      </c>
      <c r="D30" s="89"/>
      <c r="E30" s="89"/>
      <c r="F30" s="89"/>
      <c r="G30" s="89"/>
      <c r="H30" s="89"/>
      <c r="J30" s="111">
        <f t="shared" si="1"/>
        <v>9377588</v>
      </c>
      <c r="K30" s="90">
        <v>9377588</v>
      </c>
      <c r="L30" s="90"/>
      <c r="M30" s="90"/>
      <c r="N30" s="90"/>
      <c r="O30" s="90"/>
      <c r="P30" s="112"/>
      <c r="R30" s="8"/>
    </row>
    <row r="31" spans="1:18" x14ac:dyDescent="0.35">
      <c r="A31" s="5">
        <v>36312</v>
      </c>
      <c r="B31" s="109">
        <f t="shared" si="0"/>
        <v>49</v>
      </c>
      <c r="C31" s="89">
        <v>49</v>
      </c>
      <c r="D31" s="89"/>
      <c r="E31" s="89"/>
      <c r="F31" s="89"/>
      <c r="G31" s="89"/>
      <c r="H31" s="89"/>
      <c r="J31" s="111">
        <f t="shared" si="1"/>
        <v>6345171</v>
      </c>
      <c r="K31" s="90">
        <v>6345171</v>
      </c>
      <c r="L31" s="90"/>
      <c r="M31" s="90"/>
      <c r="N31" s="90"/>
      <c r="O31" s="90"/>
      <c r="P31" s="112"/>
      <c r="R31" s="8"/>
    </row>
    <row r="32" spans="1:18" x14ac:dyDescent="0.35">
      <c r="A32" s="5">
        <v>36342</v>
      </c>
      <c r="B32" s="109">
        <f t="shared" si="0"/>
        <v>58</v>
      </c>
      <c r="C32" s="89">
        <v>58</v>
      </c>
      <c r="D32" s="89"/>
      <c r="E32" s="89"/>
      <c r="F32" s="89"/>
      <c r="G32" s="89"/>
      <c r="H32" s="89"/>
      <c r="J32" s="111">
        <f t="shared" si="1"/>
        <v>8268500</v>
      </c>
      <c r="K32" s="90">
        <v>8268500</v>
      </c>
      <c r="L32" s="90"/>
      <c r="M32" s="90"/>
      <c r="N32" s="90"/>
      <c r="O32" s="90"/>
      <c r="P32" s="112"/>
      <c r="R32" s="8"/>
    </row>
    <row r="33" spans="1:18" x14ac:dyDescent="0.35">
      <c r="A33" s="5">
        <v>36373</v>
      </c>
      <c r="B33" s="109">
        <f t="shared" si="0"/>
        <v>54</v>
      </c>
      <c r="C33" s="89">
        <v>54</v>
      </c>
      <c r="D33" s="89"/>
      <c r="E33" s="89"/>
      <c r="F33" s="89"/>
      <c r="G33" s="89"/>
      <c r="H33" s="89"/>
      <c r="J33" s="111">
        <f t="shared" si="1"/>
        <v>5787755</v>
      </c>
      <c r="K33" s="90">
        <v>5787755</v>
      </c>
      <c r="L33" s="90"/>
      <c r="M33" s="90"/>
      <c r="N33" s="90"/>
      <c r="O33" s="90"/>
      <c r="P33" s="112"/>
      <c r="R33" s="8"/>
    </row>
    <row r="34" spans="1:18" x14ac:dyDescent="0.35">
      <c r="A34" s="5">
        <v>36404</v>
      </c>
      <c r="B34" s="109">
        <f t="shared" si="0"/>
        <v>54</v>
      </c>
      <c r="C34" s="89">
        <v>54</v>
      </c>
      <c r="D34" s="89"/>
      <c r="E34" s="89"/>
      <c r="F34" s="89"/>
      <c r="G34" s="89"/>
      <c r="H34" s="89"/>
      <c r="J34" s="111">
        <f t="shared" si="1"/>
        <v>7491579</v>
      </c>
      <c r="K34" s="90">
        <v>7491579</v>
      </c>
      <c r="L34" s="90"/>
      <c r="M34" s="90"/>
      <c r="N34" s="90"/>
      <c r="O34" s="90"/>
      <c r="P34" s="112"/>
      <c r="R34" s="8"/>
    </row>
    <row r="35" spans="1:18" x14ac:dyDescent="0.35">
      <c r="A35" s="5">
        <v>36434</v>
      </c>
      <c r="B35" s="109">
        <f t="shared" si="0"/>
        <v>66</v>
      </c>
      <c r="C35" s="89">
        <v>66</v>
      </c>
      <c r="D35" s="89"/>
      <c r="E35" s="89"/>
      <c r="F35" s="89"/>
      <c r="G35" s="89"/>
      <c r="H35" s="89"/>
      <c r="J35" s="111">
        <f t="shared" si="1"/>
        <v>8708789</v>
      </c>
      <c r="K35" s="90">
        <v>8708789</v>
      </c>
      <c r="L35" s="90"/>
      <c r="M35" s="90"/>
      <c r="N35" s="90"/>
      <c r="O35" s="90"/>
      <c r="P35" s="112"/>
      <c r="R35" s="8"/>
    </row>
    <row r="36" spans="1:18" x14ac:dyDescent="0.35">
      <c r="A36" s="5">
        <v>36465</v>
      </c>
      <c r="B36" s="109">
        <f t="shared" si="0"/>
        <v>48</v>
      </c>
      <c r="C36" s="89">
        <v>48</v>
      </c>
      <c r="D36" s="89"/>
      <c r="E36" s="89"/>
      <c r="F36" s="89"/>
      <c r="G36" s="89"/>
      <c r="H36" s="89"/>
      <c r="J36" s="111">
        <f t="shared" si="1"/>
        <v>6398995</v>
      </c>
      <c r="K36" s="90">
        <v>6398995</v>
      </c>
      <c r="L36" s="90"/>
      <c r="M36" s="90"/>
      <c r="N36" s="90"/>
      <c r="O36" s="90"/>
      <c r="P36" s="112"/>
      <c r="R36" s="8"/>
    </row>
    <row r="37" spans="1:18" x14ac:dyDescent="0.35">
      <c r="A37" s="5">
        <v>36495</v>
      </c>
      <c r="B37" s="109">
        <f t="shared" si="0"/>
        <v>48</v>
      </c>
      <c r="C37" s="89">
        <v>48</v>
      </c>
      <c r="D37" s="89"/>
      <c r="E37" s="89"/>
      <c r="F37" s="89"/>
      <c r="G37" s="89"/>
      <c r="H37" s="89"/>
      <c r="J37" s="111">
        <f t="shared" si="1"/>
        <v>7167611</v>
      </c>
      <c r="K37" s="90">
        <v>7167611</v>
      </c>
      <c r="L37" s="90"/>
      <c r="M37" s="90"/>
      <c r="N37" s="90"/>
      <c r="O37" s="90"/>
      <c r="P37" s="112"/>
      <c r="R37" s="8"/>
    </row>
    <row r="38" spans="1:18" x14ac:dyDescent="0.35">
      <c r="A38" s="5">
        <v>36526</v>
      </c>
      <c r="B38" s="109">
        <f t="shared" si="0"/>
        <v>65</v>
      </c>
      <c r="C38" s="89">
        <v>49</v>
      </c>
      <c r="D38" s="89">
        <v>8</v>
      </c>
      <c r="E38" s="89">
        <v>8</v>
      </c>
      <c r="F38" s="89"/>
      <c r="G38" s="89"/>
      <c r="H38" s="89"/>
      <c r="J38" s="111">
        <f t="shared" si="1"/>
        <v>6397195</v>
      </c>
      <c r="K38" s="90">
        <v>6397195</v>
      </c>
      <c r="L38" s="90"/>
      <c r="M38" s="90"/>
      <c r="N38" s="90"/>
      <c r="O38" s="90"/>
      <c r="P38" s="112"/>
      <c r="R38" s="8"/>
    </row>
    <row r="39" spans="1:18" x14ac:dyDescent="0.35">
      <c r="A39" s="5">
        <v>36557</v>
      </c>
      <c r="B39" s="109">
        <f t="shared" si="0"/>
        <v>90</v>
      </c>
      <c r="C39" s="89">
        <v>69</v>
      </c>
      <c r="D39" s="89">
        <v>4</v>
      </c>
      <c r="E39" s="89">
        <v>17</v>
      </c>
      <c r="F39" s="89"/>
      <c r="G39" s="89"/>
      <c r="H39" s="89"/>
      <c r="J39" s="111">
        <f t="shared" si="1"/>
        <v>9507736</v>
      </c>
      <c r="K39" s="90">
        <v>9507736</v>
      </c>
      <c r="L39" s="90"/>
      <c r="M39" s="90"/>
      <c r="N39" s="90"/>
      <c r="O39" s="90"/>
      <c r="P39" s="112"/>
      <c r="R39" s="8"/>
    </row>
    <row r="40" spans="1:18" x14ac:dyDescent="0.35">
      <c r="A40" s="5">
        <v>36586</v>
      </c>
      <c r="B40" s="109">
        <f t="shared" si="0"/>
        <v>83</v>
      </c>
      <c r="C40" s="89">
        <v>67</v>
      </c>
      <c r="D40" s="89">
        <v>9</v>
      </c>
      <c r="E40" s="89">
        <v>7</v>
      </c>
      <c r="F40" s="89"/>
      <c r="G40" s="89"/>
      <c r="H40" s="89"/>
      <c r="J40" s="111">
        <f t="shared" si="1"/>
        <v>7749415</v>
      </c>
      <c r="K40" s="90">
        <v>7749415</v>
      </c>
      <c r="L40" s="90"/>
      <c r="M40" s="90"/>
      <c r="N40" s="90"/>
      <c r="O40" s="90"/>
      <c r="P40" s="112"/>
      <c r="R40" s="8"/>
    </row>
    <row r="41" spans="1:18" x14ac:dyDescent="0.35">
      <c r="A41" s="5">
        <v>36617</v>
      </c>
      <c r="B41" s="109">
        <f t="shared" si="0"/>
        <v>74</v>
      </c>
      <c r="C41" s="89">
        <v>56</v>
      </c>
      <c r="D41" s="89">
        <v>10</v>
      </c>
      <c r="E41" s="89">
        <v>8</v>
      </c>
      <c r="F41" s="89"/>
      <c r="G41" s="89"/>
      <c r="H41" s="89"/>
      <c r="J41" s="111">
        <f t="shared" si="1"/>
        <v>6277310</v>
      </c>
      <c r="K41" s="90">
        <v>6277310</v>
      </c>
      <c r="L41" s="90"/>
      <c r="M41" s="90"/>
      <c r="N41" s="90"/>
      <c r="O41" s="90"/>
      <c r="P41" s="112"/>
      <c r="R41" s="8"/>
    </row>
    <row r="42" spans="1:18" x14ac:dyDescent="0.35">
      <c r="A42" s="5">
        <v>36647</v>
      </c>
      <c r="B42" s="109">
        <f t="shared" si="0"/>
        <v>72</v>
      </c>
      <c r="C42" s="89">
        <v>61</v>
      </c>
      <c r="D42" s="89">
        <v>2</v>
      </c>
      <c r="E42" s="89">
        <v>9</v>
      </c>
      <c r="F42" s="89"/>
      <c r="G42" s="89"/>
      <c r="H42" s="89"/>
      <c r="J42" s="111">
        <f t="shared" si="1"/>
        <v>7583730</v>
      </c>
      <c r="K42" s="90">
        <v>7583730</v>
      </c>
      <c r="L42" s="90"/>
      <c r="M42" s="90"/>
      <c r="N42" s="90"/>
      <c r="O42" s="90"/>
      <c r="P42" s="112"/>
      <c r="R42" s="8"/>
    </row>
    <row r="43" spans="1:18" x14ac:dyDescent="0.35">
      <c r="A43" s="5">
        <v>36678</v>
      </c>
      <c r="B43" s="109">
        <f t="shared" si="0"/>
        <v>68</v>
      </c>
      <c r="C43" s="89">
        <v>60</v>
      </c>
      <c r="D43" s="89">
        <v>5</v>
      </c>
      <c r="E43" s="89">
        <v>3</v>
      </c>
      <c r="F43" s="89"/>
      <c r="G43" s="89"/>
      <c r="H43" s="89"/>
      <c r="J43" s="111">
        <f t="shared" si="1"/>
        <v>7235565</v>
      </c>
      <c r="K43" s="90">
        <v>7235565</v>
      </c>
      <c r="L43" s="90"/>
      <c r="M43" s="90"/>
      <c r="N43" s="90"/>
      <c r="O43" s="90"/>
      <c r="P43" s="112"/>
      <c r="R43" s="8"/>
    </row>
    <row r="44" spans="1:18" x14ac:dyDescent="0.35">
      <c r="A44" s="5">
        <v>36708</v>
      </c>
      <c r="B44" s="109">
        <f t="shared" si="0"/>
        <v>51</v>
      </c>
      <c r="C44" s="89">
        <v>38</v>
      </c>
      <c r="D44" s="89">
        <v>7</v>
      </c>
      <c r="E44" s="89">
        <v>6</v>
      </c>
      <c r="F44" s="89"/>
      <c r="G44" s="89"/>
      <c r="H44" s="89"/>
      <c r="J44" s="111">
        <f t="shared" si="1"/>
        <v>5498645</v>
      </c>
      <c r="K44" s="90">
        <v>5498645</v>
      </c>
      <c r="L44" s="90"/>
      <c r="M44" s="90"/>
      <c r="N44" s="90"/>
      <c r="O44" s="90"/>
      <c r="P44" s="112"/>
      <c r="R44" s="8"/>
    </row>
    <row r="45" spans="1:18" x14ac:dyDescent="0.35">
      <c r="A45" s="5">
        <v>36739</v>
      </c>
      <c r="B45" s="109">
        <f t="shared" si="0"/>
        <v>48</v>
      </c>
      <c r="C45" s="89">
        <v>41</v>
      </c>
      <c r="D45" s="89">
        <v>1</v>
      </c>
      <c r="E45" s="89">
        <v>6</v>
      </c>
      <c r="F45" s="89"/>
      <c r="G45" s="89"/>
      <c r="H45" s="89"/>
      <c r="J45" s="111">
        <f t="shared" si="1"/>
        <v>5859185</v>
      </c>
      <c r="K45" s="90">
        <v>5859185</v>
      </c>
      <c r="L45" s="90"/>
      <c r="M45" s="90"/>
      <c r="N45" s="90"/>
      <c r="O45" s="90"/>
      <c r="P45" s="112"/>
      <c r="R45" s="8"/>
    </row>
    <row r="46" spans="1:18" x14ac:dyDescent="0.35">
      <c r="A46" s="5">
        <v>36770</v>
      </c>
      <c r="B46" s="109">
        <f t="shared" si="0"/>
        <v>60</v>
      </c>
      <c r="C46" s="89">
        <v>49</v>
      </c>
      <c r="D46" s="89">
        <v>3</v>
      </c>
      <c r="E46" s="89">
        <v>8</v>
      </c>
      <c r="F46" s="89"/>
      <c r="G46" s="89"/>
      <c r="H46" s="89"/>
      <c r="J46" s="111">
        <f t="shared" si="1"/>
        <v>7015440</v>
      </c>
      <c r="K46" s="90">
        <v>7015440</v>
      </c>
      <c r="L46" s="90"/>
      <c r="M46" s="90"/>
      <c r="N46" s="90"/>
      <c r="O46" s="90"/>
      <c r="P46" s="112"/>
      <c r="R46" s="8"/>
    </row>
    <row r="47" spans="1:18" x14ac:dyDescent="0.35">
      <c r="A47" s="5">
        <v>36800</v>
      </c>
      <c r="B47" s="109">
        <f t="shared" si="0"/>
        <v>63</v>
      </c>
      <c r="C47" s="89">
        <v>44</v>
      </c>
      <c r="D47" s="89">
        <v>9</v>
      </c>
      <c r="E47" s="89">
        <v>10</v>
      </c>
      <c r="F47" s="89"/>
      <c r="G47" s="89"/>
      <c r="H47" s="89"/>
      <c r="J47" s="111">
        <f t="shared" si="1"/>
        <v>6242813</v>
      </c>
      <c r="K47" s="90">
        <v>6242813</v>
      </c>
      <c r="L47" s="90"/>
      <c r="M47" s="90"/>
      <c r="N47" s="90"/>
      <c r="O47" s="90"/>
      <c r="P47" s="112"/>
      <c r="R47" s="8"/>
    </row>
    <row r="48" spans="1:18" x14ac:dyDescent="0.35">
      <c r="A48" s="5">
        <v>36831</v>
      </c>
      <c r="B48" s="109">
        <f t="shared" si="0"/>
        <v>41</v>
      </c>
      <c r="C48" s="89">
        <v>30</v>
      </c>
      <c r="D48" s="89">
        <v>1</v>
      </c>
      <c r="E48" s="89">
        <v>10</v>
      </c>
      <c r="F48" s="89"/>
      <c r="G48" s="89"/>
      <c r="H48" s="89"/>
      <c r="J48" s="111">
        <f t="shared" si="1"/>
        <v>4197982</v>
      </c>
      <c r="K48" s="90">
        <v>4197982</v>
      </c>
      <c r="L48" s="90"/>
      <c r="M48" s="90"/>
      <c r="N48" s="90"/>
      <c r="O48" s="90"/>
      <c r="P48" s="112"/>
      <c r="R48" s="8"/>
    </row>
    <row r="49" spans="1:18" x14ac:dyDescent="0.35">
      <c r="A49" s="5">
        <v>36861</v>
      </c>
      <c r="B49" s="109">
        <f t="shared" si="0"/>
        <v>46</v>
      </c>
      <c r="C49" s="89">
        <v>38</v>
      </c>
      <c r="D49" s="89">
        <v>4</v>
      </c>
      <c r="E49" s="89">
        <v>4</v>
      </c>
      <c r="F49" s="89"/>
      <c r="G49" s="89"/>
      <c r="H49" s="89"/>
      <c r="J49" s="111">
        <f t="shared" si="1"/>
        <v>5798016</v>
      </c>
      <c r="K49" s="90">
        <v>5798016</v>
      </c>
      <c r="L49" s="90"/>
      <c r="M49" s="90"/>
      <c r="N49" s="90"/>
      <c r="O49" s="90"/>
      <c r="P49" s="112"/>
      <c r="R49" s="8"/>
    </row>
    <row r="50" spans="1:18" x14ac:dyDescent="0.35">
      <c r="A50" s="5">
        <v>36892</v>
      </c>
      <c r="B50" s="109">
        <f t="shared" si="0"/>
        <v>56</v>
      </c>
      <c r="C50" s="89">
        <v>47</v>
      </c>
      <c r="D50" s="89">
        <v>4</v>
      </c>
      <c r="E50" s="89">
        <v>5</v>
      </c>
      <c r="F50" s="89"/>
      <c r="G50" s="89"/>
      <c r="H50" s="89"/>
      <c r="J50" s="111">
        <f t="shared" si="1"/>
        <v>6513981</v>
      </c>
      <c r="K50" s="90">
        <v>6513981</v>
      </c>
      <c r="L50" s="90"/>
      <c r="M50" s="90"/>
      <c r="N50" s="90"/>
      <c r="O50" s="90"/>
      <c r="P50" s="112"/>
      <c r="R50" s="8"/>
    </row>
    <row r="51" spans="1:18" x14ac:dyDescent="0.35">
      <c r="A51" s="5">
        <v>36923</v>
      </c>
      <c r="B51" s="109">
        <f t="shared" si="0"/>
        <v>56</v>
      </c>
      <c r="C51" s="89">
        <v>50</v>
      </c>
      <c r="D51" s="89">
        <v>4</v>
      </c>
      <c r="E51" s="89">
        <v>2</v>
      </c>
      <c r="F51" s="89"/>
      <c r="G51" s="89"/>
      <c r="H51" s="89"/>
      <c r="J51" s="111">
        <f t="shared" si="1"/>
        <v>5961640</v>
      </c>
      <c r="K51" s="90">
        <v>5961640</v>
      </c>
      <c r="L51" s="90"/>
      <c r="M51" s="90"/>
      <c r="N51" s="90"/>
      <c r="O51" s="90"/>
      <c r="P51" s="112"/>
      <c r="R51" s="8"/>
    </row>
    <row r="52" spans="1:18" x14ac:dyDescent="0.35">
      <c r="A52" s="5">
        <v>36951</v>
      </c>
      <c r="B52" s="109">
        <f t="shared" si="0"/>
        <v>50</v>
      </c>
      <c r="C52" s="89">
        <v>32</v>
      </c>
      <c r="D52" s="89">
        <v>4</v>
      </c>
      <c r="E52" s="89">
        <v>14</v>
      </c>
      <c r="F52" s="89"/>
      <c r="G52" s="89"/>
      <c r="H52" s="89"/>
      <c r="J52" s="111">
        <f t="shared" si="1"/>
        <v>6576895</v>
      </c>
      <c r="K52" s="90">
        <v>6576895</v>
      </c>
      <c r="L52" s="90"/>
      <c r="M52" s="90"/>
      <c r="N52" s="90"/>
      <c r="O52" s="90"/>
      <c r="P52" s="112"/>
      <c r="R52" s="8"/>
    </row>
    <row r="53" spans="1:18" x14ac:dyDescent="0.35">
      <c r="A53" s="5">
        <v>36982</v>
      </c>
      <c r="B53" s="109">
        <f t="shared" si="0"/>
        <v>51</v>
      </c>
      <c r="C53" s="89">
        <v>38</v>
      </c>
      <c r="D53" s="89">
        <v>6</v>
      </c>
      <c r="E53" s="89">
        <v>7</v>
      </c>
      <c r="F53" s="89"/>
      <c r="G53" s="89"/>
      <c r="H53" s="89"/>
      <c r="J53" s="111">
        <f t="shared" si="1"/>
        <v>5481390</v>
      </c>
      <c r="K53" s="90">
        <v>5481390</v>
      </c>
      <c r="L53" s="90"/>
      <c r="M53" s="90"/>
      <c r="N53" s="90"/>
      <c r="O53" s="90"/>
      <c r="P53" s="112"/>
      <c r="R53" s="8"/>
    </row>
    <row r="54" spans="1:18" x14ac:dyDescent="0.35">
      <c r="A54" s="5">
        <v>37012</v>
      </c>
      <c r="B54" s="109">
        <f t="shared" si="0"/>
        <v>70</v>
      </c>
      <c r="C54" s="89">
        <v>51</v>
      </c>
      <c r="D54" s="89">
        <v>10</v>
      </c>
      <c r="E54" s="89">
        <v>9</v>
      </c>
      <c r="F54" s="89"/>
      <c r="G54" s="89"/>
      <c r="H54" s="89"/>
      <c r="J54" s="111">
        <f t="shared" si="1"/>
        <v>6228738</v>
      </c>
      <c r="K54" s="90">
        <v>6228738</v>
      </c>
      <c r="L54" s="90"/>
      <c r="M54" s="90"/>
      <c r="N54" s="90"/>
      <c r="O54" s="90"/>
      <c r="P54" s="112"/>
      <c r="R54" s="8"/>
    </row>
    <row r="55" spans="1:18" x14ac:dyDescent="0.35">
      <c r="A55" s="5">
        <v>37043</v>
      </c>
      <c r="B55" s="109">
        <f t="shared" si="0"/>
        <v>59</v>
      </c>
      <c r="C55" s="89">
        <v>52</v>
      </c>
      <c r="D55" s="89">
        <v>3</v>
      </c>
      <c r="E55" s="89">
        <v>4</v>
      </c>
      <c r="F55" s="89"/>
      <c r="G55" s="89"/>
      <c r="H55" s="89"/>
      <c r="J55" s="111">
        <f t="shared" si="1"/>
        <v>8459075</v>
      </c>
      <c r="K55" s="90">
        <v>8459075</v>
      </c>
      <c r="L55" s="90"/>
      <c r="M55" s="90"/>
      <c r="N55" s="90"/>
      <c r="O55" s="90"/>
      <c r="P55" s="112"/>
      <c r="R55" s="8"/>
    </row>
    <row r="56" spans="1:18" x14ac:dyDescent="0.35">
      <c r="A56" s="5">
        <v>37073</v>
      </c>
      <c r="B56" s="109">
        <f t="shared" si="0"/>
        <v>50</v>
      </c>
      <c r="C56" s="89">
        <v>40</v>
      </c>
      <c r="D56" s="89">
        <v>1</v>
      </c>
      <c r="E56" s="89">
        <v>9</v>
      </c>
      <c r="F56" s="89"/>
      <c r="G56" s="89"/>
      <c r="H56" s="89"/>
      <c r="J56" s="111">
        <f t="shared" si="1"/>
        <v>4532002</v>
      </c>
      <c r="K56" s="90">
        <v>4532002</v>
      </c>
      <c r="L56" s="90"/>
      <c r="M56" s="90"/>
      <c r="N56" s="90"/>
      <c r="O56" s="90"/>
      <c r="P56" s="112"/>
      <c r="R56" s="8"/>
    </row>
    <row r="57" spans="1:18" x14ac:dyDescent="0.35">
      <c r="A57" s="5">
        <v>37104</v>
      </c>
      <c r="B57" s="109">
        <f t="shared" si="0"/>
        <v>54</v>
      </c>
      <c r="C57" s="89">
        <v>49</v>
      </c>
      <c r="D57" s="89">
        <v>0</v>
      </c>
      <c r="E57" s="89">
        <v>5</v>
      </c>
      <c r="F57" s="89"/>
      <c r="G57" s="89"/>
      <c r="H57" s="89"/>
      <c r="J57" s="111">
        <f t="shared" si="1"/>
        <v>8833536</v>
      </c>
      <c r="K57" s="90">
        <v>8833536</v>
      </c>
      <c r="L57" s="90"/>
      <c r="M57" s="90"/>
      <c r="N57" s="90"/>
      <c r="O57" s="90"/>
      <c r="P57" s="112"/>
      <c r="R57" s="8"/>
    </row>
    <row r="58" spans="1:18" x14ac:dyDescent="0.35">
      <c r="A58" s="5">
        <v>37135</v>
      </c>
      <c r="B58" s="109">
        <f t="shared" si="0"/>
        <v>59</v>
      </c>
      <c r="C58" s="89">
        <v>47</v>
      </c>
      <c r="D58" s="89">
        <v>2</v>
      </c>
      <c r="E58" s="89">
        <v>10</v>
      </c>
      <c r="F58" s="89"/>
      <c r="G58" s="89"/>
      <c r="H58" s="89"/>
      <c r="J58" s="111">
        <f t="shared" si="1"/>
        <v>5744735</v>
      </c>
      <c r="K58" s="90">
        <v>5744735</v>
      </c>
      <c r="L58" s="90"/>
      <c r="M58" s="90"/>
      <c r="N58" s="90"/>
      <c r="O58" s="90"/>
      <c r="P58" s="112"/>
      <c r="R58" s="8"/>
    </row>
    <row r="59" spans="1:18" x14ac:dyDescent="0.35">
      <c r="A59" s="5">
        <v>37165</v>
      </c>
      <c r="B59" s="109">
        <f t="shared" si="0"/>
        <v>57</v>
      </c>
      <c r="C59" s="89">
        <v>48</v>
      </c>
      <c r="D59" s="89">
        <v>2</v>
      </c>
      <c r="E59" s="89">
        <v>7</v>
      </c>
      <c r="F59" s="89"/>
      <c r="G59" s="89"/>
      <c r="H59" s="89"/>
      <c r="J59" s="111">
        <f t="shared" si="1"/>
        <v>6748370</v>
      </c>
      <c r="K59" s="90">
        <v>6748370</v>
      </c>
      <c r="L59" s="90"/>
      <c r="M59" s="90"/>
      <c r="N59" s="90"/>
      <c r="O59" s="90"/>
      <c r="P59" s="112"/>
      <c r="R59" s="8"/>
    </row>
    <row r="60" spans="1:18" x14ac:dyDescent="0.35">
      <c r="A60" s="5">
        <v>37196</v>
      </c>
      <c r="B60" s="109">
        <f t="shared" si="0"/>
        <v>61</v>
      </c>
      <c r="C60" s="89">
        <v>51</v>
      </c>
      <c r="D60" s="89">
        <v>2</v>
      </c>
      <c r="E60" s="89">
        <v>8</v>
      </c>
      <c r="F60" s="89"/>
      <c r="G60" s="89"/>
      <c r="H60" s="89"/>
      <c r="J60" s="111">
        <f t="shared" si="1"/>
        <v>6525418</v>
      </c>
      <c r="K60" s="90">
        <v>6525418</v>
      </c>
      <c r="L60" s="90"/>
      <c r="M60" s="90"/>
      <c r="N60" s="90"/>
      <c r="O60" s="90"/>
      <c r="P60" s="112"/>
      <c r="R60" s="8"/>
    </row>
    <row r="61" spans="1:18" x14ac:dyDescent="0.35">
      <c r="A61" s="5">
        <v>37226</v>
      </c>
      <c r="B61" s="109">
        <f t="shared" si="0"/>
        <v>72</v>
      </c>
      <c r="C61" s="89">
        <v>62</v>
      </c>
      <c r="D61" s="89">
        <v>1</v>
      </c>
      <c r="E61" s="89">
        <v>9</v>
      </c>
      <c r="F61" s="89"/>
      <c r="G61" s="89"/>
      <c r="H61" s="89"/>
      <c r="J61" s="111">
        <f t="shared" si="1"/>
        <v>8612195</v>
      </c>
      <c r="K61" s="90">
        <v>8612195</v>
      </c>
      <c r="L61" s="90"/>
      <c r="M61" s="90"/>
      <c r="N61" s="90"/>
      <c r="O61" s="90"/>
      <c r="P61" s="112"/>
      <c r="R61" s="8"/>
    </row>
    <row r="62" spans="1:18" x14ac:dyDescent="0.35">
      <c r="A62" s="5">
        <v>37257</v>
      </c>
      <c r="B62" s="109">
        <f t="shared" si="0"/>
        <v>90</v>
      </c>
      <c r="C62" s="89">
        <v>71</v>
      </c>
      <c r="D62" s="89">
        <v>7</v>
      </c>
      <c r="E62" s="89">
        <v>12</v>
      </c>
      <c r="F62" s="89"/>
      <c r="G62" s="89"/>
      <c r="H62" s="89"/>
      <c r="J62" s="111">
        <f t="shared" si="1"/>
        <v>9234640</v>
      </c>
      <c r="K62" s="90">
        <v>9234640</v>
      </c>
      <c r="L62" s="90"/>
      <c r="M62" s="90"/>
      <c r="N62" s="90"/>
      <c r="O62" s="90"/>
      <c r="P62" s="112"/>
      <c r="R62" s="8"/>
    </row>
    <row r="63" spans="1:18" x14ac:dyDescent="0.35">
      <c r="A63" s="5">
        <v>37288</v>
      </c>
      <c r="B63" s="109">
        <f t="shared" si="0"/>
        <v>80</v>
      </c>
      <c r="C63" s="89">
        <v>62</v>
      </c>
      <c r="D63" s="89">
        <v>5</v>
      </c>
      <c r="E63" s="89">
        <v>13</v>
      </c>
      <c r="F63" s="89"/>
      <c r="G63" s="89"/>
      <c r="H63" s="89"/>
      <c r="J63" s="111">
        <f t="shared" si="1"/>
        <v>7602813</v>
      </c>
      <c r="K63" s="90">
        <v>7602813</v>
      </c>
      <c r="L63" s="90"/>
      <c r="M63" s="90"/>
      <c r="N63" s="90"/>
      <c r="O63" s="90"/>
      <c r="P63" s="112"/>
      <c r="R63" s="8"/>
    </row>
    <row r="64" spans="1:18" x14ac:dyDescent="0.35">
      <c r="A64" s="5">
        <v>37316</v>
      </c>
      <c r="B64" s="109">
        <f t="shared" si="0"/>
        <v>73</v>
      </c>
      <c r="C64" s="89">
        <v>64</v>
      </c>
      <c r="D64" s="89">
        <v>2</v>
      </c>
      <c r="E64" s="89">
        <v>7</v>
      </c>
      <c r="F64" s="89"/>
      <c r="G64" s="89"/>
      <c r="H64" s="89"/>
      <c r="J64" s="111">
        <f t="shared" si="1"/>
        <v>8059745</v>
      </c>
      <c r="K64" s="90">
        <v>8059745</v>
      </c>
      <c r="L64" s="90"/>
      <c r="M64" s="90"/>
      <c r="N64" s="90"/>
      <c r="O64" s="90"/>
      <c r="P64" s="112"/>
      <c r="R64" s="8"/>
    </row>
    <row r="65" spans="1:18" x14ac:dyDescent="0.35">
      <c r="A65" s="5">
        <v>37347</v>
      </c>
      <c r="B65" s="109">
        <f t="shared" si="0"/>
        <v>80</v>
      </c>
      <c r="C65" s="89">
        <v>59</v>
      </c>
      <c r="D65" s="89">
        <v>3</v>
      </c>
      <c r="E65" s="89">
        <v>18</v>
      </c>
      <c r="F65" s="89"/>
      <c r="G65" s="89"/>
      <c r="H65" s="89"/>
      <c r="J65" s="111">
        <f t="shared" si="1"/>
        <v>8084079</v>
      </c>
      <c r="K65" s="90">
        <v>8084079</v>
      </c>
      <c r="L65" s="90"/>
      <c r="M65" s="90"/>
      <c r="N65" s="90"/>
      <c r="O65" s="90"/>
      <c r="P65" s="112"/>
      <c r="R65" s="8"/>
    </row>
    <row r="66" spans="1:18" x14ac:dyDescent="0.35">
      <c r="A66" s="5">
        <v>37377</v>
      </c>
      <c r="B66" s="109">
        <f t="shared" si="0"/>
        <v>97</v>
      </c>
      <c r="C66" s="89">
        <v>79</v>
      </c>
      <c r="D66" s="89">
        <v>5</v>
      </c>
      <c r="E66" s="89">
        <v>13</v>
      </c>
      <c r="F66" s="89"/>
      <c r="G66" s="89"/>
      <c r="H66" s="89"/>
      <c r="J66" s="111">
        <f t="shared" si="1"/>
        <v>11179860</v>
      </c>
      <c r="K66" s="90">
        <v>11179860</v>
      </c>
      <c r="L66" s="90"/>
      <c r="M66" s="90"/>
      <c r="N66" s="90"/>
      <c r="O66" s="90"/>
      <c r="P66" s="112"/>
      <c r="R66" s="8"/>
    </row>
    <row r="67" spans="1:18" x14ac:dyDescent="0.35">
      <c r="A67" s="5">
        <v>37408</v>
      </c>
      <c r="B67" s="109">
        <f t="shared" ref="B67:B130" si="2">SUM(C67:H67)</f>
        <v>61</v>
      </c>
      <c r="C67" s="89">
        <v>50</v>
      </c>
      <c r="D67" s="89">
        <v>7</v>
      </c>
      <c r="E67" s="89">
        <v>4</v>
      </c>
      <c r="F67" s="89"/>
      <c r="G67" s="89"/>
      <c r="H67" s="89"/>
      <c r="J67" s="111">
        <f t="shared" ref="J67:J130" si="3">SUM(K67:P67)</f>
        <v>6543090</v>
      </c>
      <c r="K67" s="90">
        <v>6543090</v>
      </c>
      <c r="L67" s="90"/>
      <c r="M67" s="90"/>
      <c r="N67" s="90"/>
      <c r="O67" s="90"/>
      <c r="P67" s="112"/>
      <c r="R67" s="8"/>
    </row>
    <row r="68" spans="1:18" x14ac:dyDescent="0.35">
      <c r="A68" s="5">
        <v>37438</v>
      </c>
      <c r="B68" s="109">
        <f t="shared" si="2"/>
        <v>82</v>
      </c>
      <c r="C68" s="89">
        <v>64</v>
      </c>
      <c r="D68" s="89">
        <v>5</v>
      </c>
      <c r="E68" s="89">
        <v>13</v>
      </c>
      <c r="F68" s="89"/>
      <c r="G68" s="89"/>
      <c r="H68" s="89"/>
      <c r="J68" s="111">
        <f t="shared" si="3"/>
        <v>9182490</v>
      </c>
      <c r="K68" s="90">
        <v>9182490</v>
      </c>
      <c r="L68" s="90"/>
      <c r="M68" s="90"/>
      <c r="N68" s="90"/>
      <c r="O68" s="90"/>
      <c r="P68" s="112"/>
      <c r="R68" s="8"/>
    </row>
    <row r="69" spans="1:18" x14ac:dyDescent="0.35">
      <c r="A69" s="5">
        <v>37469</v>
      </c>
      <c r="B69" s="109">
        <f t="shared" si="2"/>
        <v>61</v>
      </c>
      <c r="C69" s="89">
        <v>52</v>
      </c>
      <c r="D69" s="89">
        <v>2</v>
      </c>
      <c r="E69" s="89">
        <v>7</v>
      </c>
      <c r="F69" s="89"/>
      <c r="G69" s="89"/>
      <c r="H69" s="89"/>
      <c r="J69" s="111">
        <f t="shared" si="3"/>
        <v>7027320</v>
      </c>
      <c r="K69" s="90">
        <v>7027320</v>
      </c>
      <c r="L69" s="90"/>
      <c r="M69" s="90"/>
      <c r="N69" s="90"/>
      <c r="O69" s="90"/>
      <c r="P69" s="112"/>
      <c r="R69" s="8"/>
    </row>
    <row r="70" spans="1:18" x14ac:dyDescent="0.35">
      <c r="A70" s="5">
        <v>37500</v>
      </c>
      <c r="B70" s="109">
        <f t="shared" si="2"/>
        <v>89</v>
      </c>
      <c r="C70" s="89">
        <v>66</v>
      </c>
      <c r="D70" s="89">
        <v>9</v>
      </c>
      <c r="E70" s="89">
        <v>14</v>
      </c>
      <c r="F70" s="89"/>
      <c r="G70" s="89"/>
      <c r="H70" s="89"/>
      <c r="J70" s="111">
        <f t="shared" si="3"/>
        <v>9820825</v>
      </c>
      <c r="K70" s="90">
        <v>9820825</v>
      </c>
      <c r="L70" s="90"/>
      <c r="M70" s="90"/>
      <c r="N70" s="90"/>
      <c r="O70" s="90"/>
      <c r="P70" s="112"/>
      <c r="R70" s="8"/>
    </row>
    <row r="71" spans="1:18" x14ac:dyDescent="0.35">
      <c r="A71" s="5">
        <v>37530</v>
      </c>
      <c r="B71" s="109">
        <f t="shared" si="2"/>
        <v>71</v>
      </c>
      <c r="C71" s="89">
        <v>52</v>
      </c>
      <c r="D71" s="89">
        <v>7</v>
      </c>
      <c r="E71" s="89">
        <v>12</v>
      </c>
      <c r="F71" s="89"/>
      <c r="G71" s="89"/>
      <c r="H71" s="89"/>
      <c r="J71" s="111">
        <f t="shared" si="3"/>
        <v>6745555</v>
      </c>
      <c r="K71" s="90">
        <v>6745555</v>
      </c>
      <c r="L71" s="90"/>
      <c r="M71" s="90"/>
      <c r="N71" s="90"/>
      <c r="O71" s="90"/>
      <c r="P71" s="112"/>
      <c r="R71" s="8"/>
    </row>
    <row r="72" spans="1:18" x14ac:dyDescent="0.35">
      <c r="A72" s="5">
        <v>37561</v>
      </c>
      <c r="B72" s="109">
        <f t="shared" si="2"/>
        <v>76</v>
      </c>
      <c r="C72" s="89">
        <v>52</v>
      </c>
      <c r="D72" s="89">
        <v>9</v>
      </c>
      <c r="E72" s="89">
        <v>15</v>
      </c>
      <c r="F72" s="89"/>
      <c r="G72" s="89"/>
      <c r="H72" s="89"/>
      <c r="J72" s="111">
        <f t="shared" si="3"/>
        <v>7577935</v>
      </c>
      <c r="K72" s="90">
        <v>7577935</v>
      </c>
      <c r="L72" s="90"/>
      <c r="M72" s="90"/>
      <c r="N72" s="90"/>
      <c r="O72" s="90"/>
      <c r="P72" s="112"/>
      <c r="R72" s="8"/>
    </row>
    <row r="73" spans="1:18" x14ac:dyDescent="0.35">
      <c r="A73" s="5">
        <v>37591</v>
      </c>
      <c r="B73" s="109">
        <f t="shared" si="2"/>
        <v>59</v>
      </c>
      <c r="C73" s="89">
        <v>40</v>
      </c>
      <c r="D73" s="89">
        <v>8</v>
      </c>
      <c r="E73" s="89">
        <v>11</v>
      </c>
      <c r="F73" s="89"/>
      <c r="G73" s="89"/>
      <c r="H73" s="89"/>
      <c r="J73" s="111">
        <f t="shared" si="3"/>
        <v>6684387</v>
      </c>
      <c r="K73" s="90">
        <v>6684387</v>
      </c>
      <c r="L73" s="90"/>
      <c r="M73" s="90"/>
      <c r="N73" s="90"/>
      <c r="O73" s="90"/>
      <c r="P73" s="112"/>
      <c r="R73" s="8"/>
    </row>
    <row r="74" spans="1:18" x14ac:dyDescent="0.35">
      <c r="A74" s="5">
        <v>37622</v>
      </c>
      <c r="B74" s="109">
        <f t="shared" si="2"/>
        <v>106</v>
      </c>
      <c r="C74" s="89">
        <v>87</v>
      </c>
      <c r="D74" s="89">
        <v>5</v>
      </c>
      <c r="E74" s="89">
        <v>14</v>
      </c>
      <c r="F74" s="89"/>
      <c r="G74" s="89"/>
      <c r="H74" s="89"/>
      <c r="J74" s="111">
        <f t="shared" si="3"/>
        <v>11517966</v>
      </c>
      <c r="K74" s="90">
        <v>11517966</v>
      </c>
      <c r="L74" s="90"/>
      <c r="M74" s="90"/>
      <c r="N74" s="90"/>
      <c r="O74" s="90"/>
      <c r="P74" s="112"/>
      <c r="R74" s="8"/>
    </row>
    <row r="75" spans="1:18" x14ac:dyDescent="0.35">
      <c r="A75" s="5">
        <v>37653</v>
      </c>
      <c r="B75" s="109">
        <f t="shared" si="2"/>
        <v>59</v>
      </c>
      <c r="C75" s="89">
        <v>48</v>
      </c>
      <c r="D75" s="89">
        <v>2</v>
      </c>
      <c r="E75" s="89">
        <v>9</v>
      </c>
      <c r="F75" s="89"/>
      <c r="G75" s="89"/>
      <c r="H75" s="89"/>
      <c r="J75" s="111">
        <f t="shared" si="3"/>
        <v>6777817</v>
      </c>
      <c r="K75" s="90">
        <v>6777817</v>
      </c>
      <c r="L75" s="90"/>
      <c r="M75" s="90"/>
      <c r="N75" s="90"/>
      <c r="O75" s="90"/>
      <c r="P75" s="112"/>
      <c r="R75" s="8"/>
    </row>
    <row r="76" spans="1:18" x14ac:dyDescent="0.35">
      <c r="A76" s="5">
        <v>37681</v>
      </c>
      <c r="B76" s="109">
        <f t="shared" si="2"/>
        <v>99</v>
      </c>
      <c r="C76" s="89">
        <v>78</v>
      </c>
      <c r="D76" s="89">
        <v>6</v>
      </c>
      <c r="E76" s="89">
        <v>15</v>
      </c>
      <c r="F76" s="89"/>
      <c r="G76" s="89"/>
      <c r="H76" s="89"/>
      <c r="J76" s="111">
        <f t="shared" si="3"/>
        <v>10491248</v>
      </c>
      <c r="K76" s="90">
        <v>10491248</v>
      </c>
      <c r="L76" s="90"/>
      <c r="M76" s="90"/>
      <c r="N76" s="90"/>
      <c r="O76" s="90"/>
      <c r="P76" s="112"/>
      <c r="R76" s="8"/>
    </row>
    <row r="77" spans="1:18" x14ac:dyDescent="0.35">
      <c r="A77" s="5">
        <v>37712</v>
      </c>
      <c r="B77" s="109">
        <f t="shared" si="2"/>
        <v>142</v>
      </c>
      <c r="C77" s="89">
        <v>117</v>
      </c>
      <c r="D77" s="89">
        <v>14</v>
      </c>
      <c r="E77" s="89">
        <v>11</v>
      </c>
      <c r="F77" s="89"/>
      <c r="G77" s="89"/>
      <c r="H77" s="89"/>
      <c r="J77" s="111">
        <f t="shared" si="3"/>
        <v>11725568</v>
      </c>
      <c r="K77" s="90">
        <v>11725568</v>
      </c>
      <c r="L77" s="90"/>
      <c r="M77" s="90"/>
      <c r="N77" s="90"/>
      <c r="O77" s="90"/>
      <c r="P77" s="112"/>
      <c r="R77" s="8"/>
    </row>
    <row r="78" spans="1:18" x14ac:dyDescent="0.35">
      <c r="A78" s="5">
        <v>37742</v>
      </c>
      <c r="B78" s="109">
        <f t="shared" si="2"/>
        <v>114</v>
      </c>
      <c r="C78" s="89">
        <v>97</v>
      </c>
      <c r="D78" s="89">
        <v>8</v>
      </c>
      <c r="E78" s="89">
        <v>9</v>
      </c>
      <c r="F78" s="89"/>
      <c r="G78" s="89"/>
      <c r="H78" s="89"/>
      <c r="J78" s="111">
        <f t="shared" si="3"/>
        <v>14377525</v>
      </c>
      <c r="K78" s="90">
        <v>14377525</v>
      </c>
      <c r="L78" s="90"/>
      <c r="M78" s="90"/>
      <c r="N78" s="90"/>
      <c r="O78" s="90"/>
      <c r="P78" s="112"/>
      <c r="R78" s="8"/>
    </row>
    <row r="79" spans="1:18" x14ac:dyDescent="0.35">
      <c r="A79" s="5">
        <v>37773</v>
      </c>
      <c r="B79" s="109">
        <f t="shared" si="2"/>
        <v>107</v>
      </c>
      <c r="C79" s="89">
        <v>95</v>
      </c>
      <c r="D79" s="89">
        <v>4</v>
      </c>
      <c r="E79" s="89">
        <v>8</v>
      </c>
      <c r="F79" s="89"/>
      <c r="G79" s="89"/>
      <c r="H79" s="89"/>
      <c r="J79" s="111">
        <f t="shared" si="3"/>
        <v>10989765</v>
      </c>
      <c r="K79" s="90">
        <v>10989765</v>
      </c>
      <c r="L79" s="90"/>
      <c r="M79" s="90"/>
      <c r="N79" s="90"/>
      <c r="O79" s="90"/>
      <c r="P79" s="112"/>
      <c r="R79" s="8"/>
    </row>
    <row r="80" spans="1:18" x14ac:dyDescent="0.35">
      <c r="A80" s="5">
        <v>37803</v>
      </c>
      <c r="B80" s="109">
        <f t="shared" si="2"/>
        <v>108</v>
      </c>
      <c r="C80" s="89">
        <v>95</v>
      </c>
      <c r="D80" s="89">
        <v>3</v>
      </c>
      <c r="E80" s="89">
        <v>10</v>
      </c>
      <c r="F80" s="89"/>
      <c r="G80" s="89"/>
      <c r="H80" s="89"/>
      <c r="J80" s="111">
        <f t="shared" si="3"/>
        <v>11659672</v>
      </c>
      <c r="K80" s="90">
        <v>11659672</v>
      </c>
      <c r="L80" s="90"/>
      <c r="M80" s="90"/>
      <c r="N80" s="90"/>
      <c r="O80" s="90"/>
      <c r="P80" s="112"/>
      <c r="R80" s="8"/>
    </row>
    <row r="81" spans="1:18" x14ac:dyDescent="0.35">
      <c r="A81" s="5">
        <v>37834</v>
      </c>
      <c r="B81" s="109">
        <f t="shared" si="2"/>
        <v>106</v>
      </c>
      <c r="C81" s="89">
        <v>94</v>
      </c>
      <c r="D81" s="89">
        <v>4</v>
      </c>
      <c r="E81" s="89">
        <v>8</v>
      </c>
      <c r="F81" s="89"/>
      <c r="G81" s="89"/>
      <c r="H81" s="89"/>
      <c r="J81" s="111">
        <f t="shared" si="3"/>
        <v>13986875</v>
      </c>
      <c r="K81" s="90">
        <v>13986875</v>
      </c>
      <c r="L81" s="90"/>
      <c r="M81" s="90"/>
      <c r="N81" s="90"/>
      <c r="O81" s="90"/>
      <c r="P81" s="112"/>
      <c r="R81" s="8"/>
    </row>
    <row r="82" spans="1:18" x14ac:dyDescent="0.35">
      <c r="A82" s="5">
        <v>37865</v>
      </c>
      <c r="B82" s="109">
        <f t="shared" si="2"/>
        <v>84</v>
      </c>
      <c r="C82" s="89">
        <v>68</v>
      </c>
      <c r="D82" s="89">
        <v>13</v>
      </c>
      <c r="E82" s="89">
        <v>3</v>
      </c>
      <c r="F82" s="89"/>
      <c r="G82" s="89"/>
      <c r="H82" s="89"/>
      <c r="J82" s="111">
        <f t="shared" si="3"/>
        <v>9672528</v>
      </c>
      <c r="K82" s="90">
        <v>9672528</v>
      </c>
      <c r="L82" s="90"/>
      <c r="M82" s="90"/>
      <c r="N82" s="90"/>
      <c r="O82" s="90"/>
      <c r="P82" s="112"/>
      <c r="R82" s="8"/>
    </row>
    <row r="83" spans="1:18" x14ac:dyDescent="0.35">
      <c r="A83" s="5">
        <v>37895</v>
      </c>
      <c r="B83" s="109">
        <f t="shared" si="2"/>
        <v>118</v>
      </c>
      <c r="C83" s="89">
        <v>89</v>
      </c>
      <c r="D83" s="89">
        <v>17</v>
      </c>
      <c r="E83" s="89">
        <v>12</v>
      </c>
      <c r="F83" s="89"/>
      <c r="G83" s="89"/>
      <c r="H83" s="89"/>
      <c r="J83" s="111">
        <f t="shared" si="3"/>
        <v>13794640</v>
      </c>
      <c r="K83" s="90">
        <v>13794640</v>
      </c>
      <c r="L83" s="90"/>
      <c r="M83" s="90"/>
      <c r="N83" s="90"/>
      <c r="O83" s="90"/>
      <c r="P83" s="112"/>
      <c r="R83" s="8"/>
    </row>
    <row r="84" spans="1:18" x14ac:dyDescent="0.35">
      <c r="A84" s="5">
        <v>37926</v>
      </c>
      <c r="B84" s="109">
        <f t="shared" si="2"/>
        <v>91</v>
      </c>
      <c r="C84" s="89">
        <v>69</v>
      </c>
      <c r="D84" s="89">
        <v>8</v>
      </c>
      <c r="E84" s="89">
        <v>14</v>
      </c>
      <c r="F84" s="89"/>
      <c r="G84" s="89"/>
      <c r="H84" s="89"/>
      <c r="J84" s="111">
        <f t="shared" si="3"/>
        <v>11342943</v>
      </c>
      <c r="K84" s="90">
        <v>11342943</v>
      </c>
      <c r="L84" s="90"/>
      <c r="M84" s="90"/>
      <c r="N84" s="90"/>
      <c r="O84" s="90"/>
      <c r="P84" s="112"/>
      <c r="R84" s="8"/>
    </row>
    <row r="85" spans="1:18" x14ac:dyDescent="0.35">
      <c r="A85" s="5">
        <v>37956</v>
      </c>
      <c r="B85" s="109">
        <f t="shared" si="2"/>
        <v>116</v>
      </c>
      <c r="C85" s="89">
        <v>100</v>
      </c>
      <c r="D85" s="89">
        <v>10</v>
      </c>
      <c r="E85" s="89">
        <v>6</v>
      </c>
      <c r="F85" s="89"/>
      <c r="G85" s="89"/>
      <c r="H85" s="89"/>
      <c r="J85" s="111">
        <f t="shared" si="3"/>
        <v>11918610</v>
      </c>
      <c r="K85" s="90">
        <v>11918610</v>
      </c>
      <c r="L85" s="90"/>
      <c r="M85" s="90"/>
      <c r="N85" s="90"/>
      <c r="O85" s="90"/>
      <c r="P85" s="112"/>
      <c r="R85" s="8"/>
    </row>
    <row r="86" spans="1:18" x14ac:dyDescent="0.35">
      <c r="A86" s="5">
        <v>37987</v>
      </c>
      <c r="B86" s="109">
        <f t="shared" si="2"/>
        <v>75</v>
      </c>
      <c r="C86" s="89">
        <v>62</v>
      </c>
      <c r="D86" s="89">
        <v>4</v>
      </c>
      <c r="E86" s="89">
        <v>9</v>
      </c>
      <c r="F86" s="89"/>
      <c r="G86" s="89"/>
      <c r="H86" s="89"/>
      <c r="J86" s="111">
        <f t="shared" si="3"/>
        <v>11711515</v>
      </c>
      <c r="K86" s="90">
        <v>10351130</v>
      </c>
      <c r="L86" s="90">
        <v>259385</v>
      </c>
      <c r="M86" s="90">
        <v>1101000</v>
      </c>
      <c r="N86" s="90"/>
      <c r="O86" s="90"/>
      <c r="P86" s="112"/>
      <c r="R86" s="8"/>
    </row>
    <row r="87" spans="1:18" x14ac:dyDescent="0.35">
      <c r="A87" s="5">
        <v>38018</v>
      </c>
      <c r="B87" s="109">
        <f t="shared" si="2"/>
        <v>89</v>
      </c>
      <c r="C87" s="89">
        <v>66</v>
      </c>
      <c r="D87" s="89">
        <v>9</v>
      </c>
      <c r="E87" s="89">
        <v>14</v>
      </c>
      <c r="F87" s="89"/>
      <c r="G87" s="89"/>
      <c r="H87" s="89"/>
      <c r="J87" s="111">
        <f t="shared" si="3"/>
        <v>11100691</v>
      </c>
      <c r="K87" s="90">
        <v>8786191</v>
      </c>
      <c r="L87" s="90">
        <v>818500</v>
      </c>
      <c r="M87" s="90">
        <v>1496000</v>
      </c>
      <c r="N87" s="90"/>
      <c r="O87" s="90"/>
      <c r="P87" s="112"/>
      <c r="R87" s="8"/>
    </row>
    <row r="88" spans="1:18" x14ac:dyDescent="0.35">
      <c r="A88" s="5">
        <v>38047</v>
      </c>
      <c r="B88" s="109">
        <f t="shared" si="2"/>
        <v>109</v>
      </c>
      <c r="C88" s="89">
        <v>74</v>
      </c>
      <c r="D88" s="89">
        <v>24</v>
      </c>
      <c r="E88" s="89">
        <v>11</v>
      </c>
      <c r="F88" s="89"/>
      <c r="G88" s="89"/>
      <c r="H88" s="89"/>
      <c r="J88" s="111">
        <f t="shared" si="3"/>
        <v>13044454</v>
      </c>
      <c r="K88" s="90">
        <v>9519320</v>
      </c>
      <c r="L88" s="90">
        <v>2440034</v>
      </c>
      <c r="M88" s="90">
        <v>1085100</v>
      </c>
      <c r="N88" s="90"/>
      <c r="O88" s="90"/>
      <c r="P88" s="112"/>
      <c r="R88" s="8"/>
    </row>
    <row r="89" spans="1:18" x14ac:dyDescent="0.35">
      <c r="A89" s="5">
        <v>38078</v>
      </c>
      <c r="B89" s="109">
        <f t="shared" si="2"/>
        <v>101</v>
      </c>
      <c r="C89" s="89">
        <v>69</v>
      </c>
      <c r="D89" s="89">
        <v>19</v>
      </c>
      <c r="E89" s="89">
        <v>13</v>
      </c>
      <c r="F89" s="89"/>
      <c r="G89" s="89"/>
      <c r="H89" s="89"/>
      <c r="J89" s="111">
        <f t="shared" si="3"/>
        <v>15035152</v>
      </c>
      <c r="K89" s="90">
        <v>11739263</v>
      </c>
      <c r="L89" s="90">
        <v>1743889</v>
      </c>
      <c r="M89" s="90">
        <v>1552000</v>
      </c>
      <c r="N89" s="90"/>
      <c r="O89" s="90"/>
      <c r="P89" s="112"/>
      <c r="R89" s="8"/>
    </row>
    <row r="90" spans="1:18" x14ac:dyDescent="0.35">
      <c r="A90" s="5">
        <v>38108</v>
      </c>
      <c r="B90" s="109">
        <f t="shared" si="2"/>
        <v>89</v>
      </c>
      <c r="C90" s="89">
        <v>65</v>
      </c>
      <c r="D90" s="89">
        <v>7</v>
      </c>
      <c r="E90" s="89">
        <v>17</v>
      </c>
      <c r="F90" s="89"/>
      <c r="G90" s="89"/>
      <c r="H90" s="89"/>
      <c r="J90" s="111">
        <f t="shared" si="3"/>
        <v>13744196</v>
      </c>
      <c r="K90" s="90">
        <v>10811396</v>
      </c>
      <c r="L90" s="90">
        <v>900000</v>
      </c>
      <c r="M90" s="90">
        <v>2032800</v>
      </c>
      <c r="N90" s="90"/>
      <c r="O90" s="90"/>
      <c r="P90" s="112"/>
      <c r="R90" s="8"/>
    </row>
    <row r="91" spans="1:18" x14ac:dyDescent="0.35">
      <c r="A91" s="5">
        <v>38139</v>
      </c>
      <c r="B91" s="109">
        <f t="shared" si="2"/>
        <v>88</v>
      </c>
      <c r="C91" s="89">
        <v>66</v>
      </c>
      <c r="D91" s="89">
        <v>7</v>
      </c>
      <c r="E91" s="89">
        <v>15</v>
      </c>
      <c r="F91" s="89"/>
      <c r="G91" s="89"/>
      <c r="H91" s="89"/>
      <c r="J91" s="111">
        <f t="shared" si="3"/>
        <v>12029110</v>
      </c>
      <c r="K91" s="90">
        <v>9354910</v>
      </c>
      <c r="L91" s="90">
        <v>695400</v>
      </c>
      <c r="M91" s="90">
        <v>1978800</v>
      </c>
      <c r="N91" s="90"/>
      <c r="O91" s="90"/>
      <c r="P91" s="112"/>
      <c r="R91" s="8"/>
    </row>
    <row r="92" spans="1:18" x14ac:dyDescent="0.35">
      <c r="A92" s="5">
        <v>38169</v>
      </c>
      <c r="B92" s="109">
        <f t="shared" si="2"/>
        <v>97</v>
      </c>
      <c r="C92" s="89">
        <v>71</v>
      </c>
      <c r="D92" s="89">
        <v>11</v>
      </c>
      <c r="E92" s="89">
        <v>15</v>
      </c>
      <c r="F92" s="89"/>
      <c r="G92" s="89"/>
      <c r="H92" s="89"/>
      <c r="J92" s="111">
        <f t="shared" si="3"/>
        <v>17437120</v>
      </c>
      <c r="K92" s="90">
        <v>14521720</v>
      </c>
      <c r="L92" s="90">
        <v>1335000</v>
      </c>
      <c r="M92" s="90">
        <v>1580400</v>
      </c>
      <c r="N92" s="90"/>
      <c r="O92" s="90"/>
      <c r="P92" s="112"/>
      <c r="R92" s="8"/>
    </row>
    <row r="93" spans="1:18" x14ac:dyDescent="0.35">
      <c r="A93" s="5">
        <v>38200</v>
      </c>
      <c r="B93" s="109">
        <f t="shared" si="2"/>
        <v>117</v>
      </c>
      <c r="C93" s="89">
        <v>93</v>
      </c>
      <c r="D93" s="89">
        <v>7</v>
      </c>
      <c r="E93" s="89">
        <v>17</v>
      </c>
      <c r="F93" s="89"/>
      <c r="G93" s="89"/>
      <c r="H93" s="89"/>
      <c r="J93" s="111">
        <f t="shared" si="3"/>
        <v>18932631</v>
      </c>
      <c r="K93" s="90">
        <v>16063631</v>
      </c>
      <c r="L93" s="90">
        <v>692000</v>
      </c>
      <c r="M93" s="90">
        <v>2177000</v>
      </c>
      <c r="N93" s="90"/>
      <c r="O93" s="90"/>
      <c r="P93" s="112"/>
      <c r="R93" s="8"/>
    </row>
    <row r="94" spans="1:18" x14ac:dyDescent="0.35">
      <c r="A94" s="5">
        <v>38231</v>
      </c>
      <c r="B94" s="109">
        <f t="shared" si="2"/>
        <v>72</v>
      </c>
      <c r="C94" s="89">
        <v>59</v>
      </c>
      <c r="D94" s="89">
        <v>5</v>
      </c>
      <c r="E94" s="89">
        <v>8</v>
      </c>
      <c r="F94" s="89"/>
      <c r="G94" s="89"/>
      <c r="H94" s="89"/>
      <c r="J94" s="111">
        <f t="shared" si="3"/>
        <v>11859150</v>
      </c>
      <c r="K94" s="90">
        <v>10407750</v>
      </c>
      <c r="L94" s="90">
        <v>578000</v>
      </c>
      <c r="M94" s="90">
        <v>873400</v>
      </c>
      <c r="N94" s="90"/>
      <c r="O94" s="90"/>
      <c r="P94" s="112"/>
      <c r="R94" s="8"/>
    </row>
    <row r="95" spans="1:18" x14ac:dyDescent="0.35">
      <c r="A95" s="5">
        <v>38261</v>
      </c>
      <c r="B95" s="109">
        <f t="shared" si="2"/>
        <v>96</v>
      </c>
      <c r="C95" s="89">
        <v>86</v>
      </c>
      <c r="D95" s="89">
        <v>5</v>
      </c>
      <c r="E95" s="89">
        <v>5</v>
      </c>
      <c r="F95" s="89"/>
      <c r="G95" s="89"/>
      <c r="H95" s="89"/>
      <c r="J95" s="111">
        <f t="shared" si="3"/>
        <v>16728596</v>
      </c>
      <c r="K95" s="90">
        <v>15052596</v>
      </c>
      <c r="L95" s="90">
        <v>827000</v>
      </c>
      <c r="M95" s="90">
        <v>849000</v>
      </c>
      <c r="N95" s="90"/>
      <c r="O95" s="90"/>
      <c r="P95" s="112"/>
      <c r="R95" s="8"/>
    </row>
    <row r="96" spans="1:18" x14ac:dyDescent="0.35">
      <c r="A96" s="5">
        <v>38292</v>
      </c>
      <c r="B96" s="109">
        <f t="shared" si="2"/>
        <v>91</v>
      </c>
      <c r="C96" s="89">
        <v>71</v>
      </c>
      <c r="D96" s="89">
        <v>10</v>
      </c>
      <c r="E96" s="89">
        <v>10</v>
      </c>
      <c r="F96" s="89"/>
      <c r="G96" s="89"/>
      <c r="H96" s="89"/>
      <c r="J96" s="111">
        <f t="shared" si="3"/>
        <v>14123856</v>
      </c>
      <c r="K96" s="90">
        <v>11370856</v>
      </c>
      <c r="L96" s="90">
        <v>1579000</v>
      </c>
      <c r="M96" s="90">
        <v>1174000</v>
      </c>
      <c r="N96" s="90"/>
      <c r="O96" s="90"/>
      <c r="P96" s="112"/>
      <c r="R96" s="8"/>
    </row>
    <row r="97" spans="1:18" x14ac:dyDescent="0.35">
      <c r="A97" s="5">
        <v>38322</v>
      </c>
      <c r="B97" s="109">
        <f t="shared" si="2"/>
        <v>64</v>
      </c>
      <c r="C97" s="91">
        <v>50</v>
      </c>
      <c r="D97" s="91">
        <v>4</v>
      </c>
      <c r="E97" s="91">
        <v>10</v>
      </c>
      <c r="F97" s="91"/>
      <c r="G97" s="91"/>
      <c r="H97" s="91"/>
      <c r="J97" s="111">
        <f t="shared" si="3"/>
        <v>10175961</v>
      </c>
      <c r="K97" s="92">
        <v>8260961</v>
      </c>
      <c r="L97" s="92">
        <v>645000</v>
      </c>
      <c r="M97" s="92">
        <v>1270000</v>
      </c>
      <c r="N97" s="92"/>
      <c r="O97" s="92"/>
      <c r="P97" s="112"/>
      <c r="R97" s="8"/>
    </row>
    <row r="98" spans="1:18" x14ac:dyDescent="0.35">
      <c r="A98" s="5">
        <v>38353</v>
      </c>
      <c r="B98" s="109">
        <f t="shared" si="2"/>
        <v>94</v>
      </c>
      <c r="C98" s="110">
        <v>67</v>
      </c>
      <c r="D98" s="110">
        <v>14</v>
      </c>
      <c r="E98" s="110">
        <v>13</v>
      </c>
      <c r="F98" s="110"/>
      <c r="G98" s="110"/>
      <c r="H98" s="110"/>
      <c r="J98" s="111">
        <f t="shared" si="3"/>
        <v>14722388</v>
      </c>
      <c r="K98" s="112">
        <v>11432618</v>
      </c>
      <c r="L98" s="112">
        <v>1789770</v>
      </c>
      <c r="M98" s="112">
        <v>1500000</v>
      </c>
      <c r="N98" s="112"/>
      <c r="O98" s="112"/>
      <c r="P98" s="112"/>
      <c r="R98" s="8"/>
    </row>
    <row r="99" spans="1:18" x14ac:dyDescent="0.35">
      <c r="A99" s="5">
        <v>38384</v>
      </c>
      <c r="B99" s="109">
        <f t="shared" si="2"/>
        <v>88</v>
      </c>
      <c r="C99" s="110">
        <v>66</v>
      </c>
      <c r="D99" s="110">
        <v>8</v>
      </c>
      <c r="E99" s="110">
        <v>14</v>
      </c>
      <c r="F99" s="110"/>
      <c r="G99" s="110"/>
      <c r="H99" s="110"/>
      <c r="J99" s="111">
        <f t="shared" si="3"/>
        <v>12280471</v>
      </c>
      <c r="K99" s="112">
        <v>9378271</v>
      </c>
      <c r="L99" s="112">
        <v>1210000</v>
      </c>
      <c r="M99" s="112">
        <v>1692200</v>
      </c>
      <c r="N99" s="112"/>
      <c r="O99" s="112"/>
      <c r="P99" s="112"/>
      <c r="R99" s="8"/>
    </row>
    <row r="100" spans="1:18" x14ac:dyDescent="0.35">
      <c r="A100" s="5">
        <v>38412</v>
      </c>
      <c r="B100" s="109">
        <f t="shared" si="2"/>
        <v>96</v>
      </c>
      <c r="C100" s="110">
        <v>80</v>
      </c>
      <c r="D100" s="110">
        <v>8</v>
      </c>
      <c r="E100" s="110">
        <v>8</v>
      </c>
      <c r="F100" s="110"/>
      <c r="G100" s="110"/>
      <c r="H100" s="110"/>
      <c r="J100" s="111">
        <f t="shared" si="3"/>
        <v>12477892.5</v>
      </c>
      <c r="K100" s="112">
        <v>10450892.5</v>
      </c>
      <c r="L100" s="112">
        <v>1103000</v>
      </c>
      <c r="M100" s="112">
        <v>924000</v>
      </c>
      <c r="N100" s="112"/>
      <c r="O100" s="112"/>
      <c r="P100" s="112"/>
      <c r="R100" s="8"/>
    </row>
    <row r="101" spans="1:18" x14ac:dyDescent="0.35">
      <c r="A101" s="5">
        <v>38443</v>
      </c>
      <c r="B101" s="109">
        <f t="shared" si="2"/>
        <v>101</v>
      </c>
      <c r="C101" s="110">
        <v>77</v>
      </c>
      <c r="D101" s="110">
        <v>6</v>
      </c>
      <c r="E101" s="110">
        <v>18</v>
      </c>
      <c r="F101" s="110"/>
      <c r="G101" s="110"/>
      <c r="H101" s="110"/>
      <c r="J101" s="111">
        <f t="shared" si="3"/>
        <v>12355351</v>
      </c>
      <c r="K101" s="112">
        <v>8703201</v>
      </c>
      <c r="L101" s="112">
        <v>955150</v>
      </c>
      <c r="M101" s="112">
        <v>2697000</v>
      </c>
      <c r="N101" s="112"/>
      <c r="O101" s="112"/>
      <c r="P101" s="112"/>
      <c r="R101" s="8"/>
    </row>
    <row r="102" spans="1:18" x14ac:dyDescent="0.35">
      <c r="A102" s="5">
        <v>38473</v>
      </c>
      <c r="B102" s="109">
        <f t="shared" si="2"/>
        <v>96</v>
      </c>
      <c r="C102" s="110">
        <v>64</v>
      </c>
      <c r="D102" s="110">
        <v>19</v>
      </c>
      <c r="E102" s="110">
        <v>13</v>
      </c>
      <c r="F102" s="110"/>
      <c r="G102" s="110"/>
      <c r="H102" s="110"/>
      <c r="J102" s="111">
        <f t="shared" si="3"/>
        <v>13460058</v>
      </c>
      <c r="K102" s="112">
        <v>9330958</v>
      </c>
      <c r="L102" s="112">
        <v>2162900</v>
      </c>
      <c r="M102" s="112">
        <v>1966200</v>
      </c>
      <c r="N102" s="112"/>
      <c r="O102" s="112"/>
      <c r="P102" s="112"/>
      <c r="R102" s="8"/>
    </row>
    <row r="103" spans="1:18" x14ac:dyDescent="0.35">
      <c r="A103" s="5">
        <v>38504</v>
      </c>
      <c r="B103" s="109">
        <f t="shared" si="2"/>
        <v>123</v>
      </c>
      <c r="C103" s="110">
        <v>81</v>
      </c>
      <c r="D103" s="110">
        <v>33</v>
      </c>
      <c r="E103" s="110">
        <v>9</v>
      </c>
      <c r="F103" s="110"/>
      <c r="G103" s="110"/>
      <c r="H103" s="110"/>
      <c r="J103" s="111">
        <f t="shared" si="3"/>
        <v>19641937.899999999</v>
      </c>
      <c r="K103" s="112">
        <v>14629681.9</v>
      </c>
      <c r="L103" s="112">
        <v>3806456</v>
      </c>
      <c r="M103" s="112">
        <v>1205800</v>
      </c>
      <c r="N103" s="112"/>
      <c r="O103" s="112"/>
      <c r="P103" s="112"/>
      <c r="R103" s="8"/>
    </row>
    <row r="104" spans="1:18" x14ac:dyDescent="0.35">
      <c r="A104" s="5">
        <v>38534</v>
      </c>
      <c r="B104" s="109">
        <f t="shared" si="2"/>
        <v>90</v>
      </c>
      <c r="C104" s="110">
        <v>62</v>
      </c>
      <c r="D104" s="110">
        <v>21</v>
      </c>
      <c r="E104" s="110">
        <v>7</v>
      </c>
      <c r="F104" s="110"/>
      <c r="G104" s="110"/>
      <c r="H104" s="110"/>
      <c r="J104" s="111">
        <f t="shared" si="3"/>
        <v>12930618</v>
      </c>
      <c r="K104" s="112">
        <v>9185693</v>
      </c>
      <c r="L104" s="112">
        <v>2481925</v>
      </c>
      <c r="M104" s="112">
        <v>1263000</v>
      </c>
      <c r="N104" s="112"/>
      <c r="O104" s="112"/>
      <c r="P104" s="112"/>
      <c r="R104" s="8"/>
    </row>
    <row r="105" spans="1:18" x14ac:dyDescent="0.35">
      <c r="A105" s="5">
        <v>38565</v>
      </c>
      <c r="B105" s="109">
        <f t="shared" si="2"/>
        <v>101</v>
      </c>
      <c r="C105" s="110">
        <v>64</v>
      </c>
      <c r="D105" s="110">
        <v>24</v>
      </c>
      <c r="E105" s="110">
        <v>13</v>
      </c>
      <c r="F105" s="110"/>
      <c r="G105" s="110"/>
      <c r="H105" s="110"/>
      <c r="J105" s="111">
        <f t="shared" si="3"/>
        <v>13705852.5</v>
      </c>
      <c r="K105" s="112">
        <v>9048852.5</v>
      </c>
      <c r="L105" s="112">
        <v>2871000</v>
      </c>
      <c r="M105" s="112">
        <v>1786000</v>
      </c>
      <c r="N105" s="112"/>
      <c r="O105" s="112"/>
      <c r="P105" s="112"/>
      <c r="R105" s="8"/>
    </row>
    <row r="106" spans="1:18" x14ac:dyDescent="0.35">
      <c r="A106" s="5">
        <v>38596</v>
      </c>
      <c r="B106" s="109">
        <f t="shared" si="2"/>
        <v>138</v>
      </c>
      <c r="C106" s="110">
        <v>82</v>
      </c>
      <c r="D106" s="110">
        <v>22</v>
      </c>
      <c r="E106" s="110">
        <v>34</v>
      </c>
      <c r="F106" s="110"/>
      <c r="G106" s="110"/>
      <c r="H106" s="110"/>
      <c r="J106" s="111">
        <f t="shared" si="3"/>
        <v>19622560.5</v>
      </c>
      <c r="K106" s="112">
        <v>12881560.5</v>
      </c>
      <c r="L106" s="112">
        <v>2447000</v>
      </c>
      <c r="M106" s="112">
        <v>4294000</v>
      </c>
      <c r="N106" s="112"/>
      <c r="O106" s="112"/>
      <c r="P106" s="112"/>
      <c r="R106" s="8"/>
    </row>
    <row r="107" spans="1:18" x14ac:dyDescent="0.35">
      <c r="A107" s="5">
        <v>38626</v>
      </c>
      <c r="B107" s="109">
        <f t="shared" si="2"/>
        <v>146</v>
      </c>
      <c r="C107" s="110">
        <v>101</v>
      </c>
      <c r="D107" s="110">
        <v>12</v>
      </c>
      <c r="E107" s="110">
        <v>33</v>
      </c>
      <c r="F107" s="110"/>
      <c r="G107" s="110"/>
      <c r="H107" s="110"/>
      <c r="J107" s="111">
        <f t="shared" si="3"/>
        <v>14417361.5</v>
      </c>
      <c r="K107" s="112">
        <v>7757361.5</v>
      </c>
      <c r="L107" s="112">
        <v>1571000</v>
      </c>
      <c r="M107" s="112">
        <v>5089000</v>
      </c>
      <c r="N107" s="112"/>
      <c r="O107" s="112"/>
      <c r="P107" s="112"/>
      <c r="R107" s="8"/>
    </row>
    <row r="108" spans="1:18" x14ac:dyDescent="0.35">
      <c r="A108" s="5">
        <v>38657</v>
      </c>
      <c r="B108" s="109">
        <f t="shared" si="2"/>
        <v>122</v>
      </c>
      <c r="C108" s="110">
        <v>58</v>
      </c>
      <c r="D108" s="110">
        <v>24</v>
      </c>
      <c r="E108" s="110">
        <v>40</v>
      </c>
      <c r="F108" s="110"/>
      <c r="G108" s="110"/>
      <c r="H108" s="110"/>
      <c r="J108" s="111">
        <f t="shared" si="3"/>
        <v>14283990</v>
      </c>
      <c r="K108" s="112">
        <v>5544990</v>
      </c>
      <c r="L108" s="112">
        <v>2850000</v>
      </c>
      <c r="M108" s="112">
        <v>5889000</v>
      </c>
      <c r="N108" s="112"/>
      <c r="O108" s="112"/>
      <c r="P108" s="112"/>
      <c r="R108" s="8"/>
    </row>
    <row r="109" spans="1:18" x14ac:dyDescent="0.35">
      <c r="A109" s="5">
        <v>38687</v>
      </c>
      <c r="B109" s="109">
        <f t="shared" si="2"/>
        <v>85</v>
      </c>
      <c r="C109" s="110">
        <v>50</v>
      </c>
      <c r="D109" s="110">
        <v>10</v>
      </c>
      <c r="E109" s="110">
        <v>25</v>
      </c>
      <c r="F109" s="110"/>
      <c r="G109" s="110"/>
      <c r="H109" s="110"/>
      <c r="J109" s="111">
        <f t="shared" si="3"/>
        <v>11067543.5</v>
      </c>
      <c r="K109" s="112">
        <v>6315843.5</v>
      </c>
      <c r="L109" s="112">
        <v>1194500</v>
      </c>
      <c r="M109" s="112">
        <v>3557200</v>
      </c>
      <c r="N109" s="112"/>
      <c r="O109" s="112"/>
      <c r="P109" s="112"/>
      <c r="R109" s="8"/>
    </row>
    <row r="110" spans="1:18" x14ac:dyDescent="0.35">
      <c r="A110" s="5">
        <v>38718</v>
      </c>
      <c r="B110" s="109">
        <f t="shared" si="2"/>
        <v>115</v>
      </c>
      <c r="C110" s="110">
        <v>85</v>
      </c>
      <c r="D110" s="110">
        <v>14</v>
      </c>
      <c r="E110" s="110">
        <v>16</v>
      </c>
      <c r="F110" s="110"/>
      <c r="G110" s="110"/>
      <c r="H110" s="110"/>
      <c r="J110" s="111">
        <f t="shared" si="3"/>
        <v>17195075.5</v>
      </c>
      <c r="K110" s="112">
        <v>13062800.5</v>
      </c>
      <c r="L110" s="112">
        <v>1801575</v>
      </c>
      <c r="M110" s="112">
        <v>2330700</v>
      </c>
      <c r="N110" s="112"/>
      <c r="O110" s="112"/>
      <c r="P110" s="112"/>
      <c r="R110" s="8"/>
    </row>
    <row r="111" spans="1:18" x14ac:dyDescent="0.35">
      <c r="A111" s="5">
        <v>38749</v>
      </c>
      <c r="B111" s="109">
        <f t="shared" si="2"/>
        <v>135</v>
      </c>
      <c r="C111" s="110">
        <v>88</v>
      </c>
      <c r="D111" s="110">
        <v>15</v>
      </c>
      <c r="E111" s="110">
        <v>32</v>
      </c>
      <c r="F111" s="110"/>
      <c r="G111" s="110"/>
      <c r="H111" s="110"/>
      <c r="J111" s="111">
        <f t="shared" si="3"/>
        <v>18212127</v>
      </c>
      <c r="K111" s="112">
        <v>12420335</v>
      </c>
      <c r="L111" s="112">
        <v>2072592</v>
      </c>
      <c r="M111" s="112">
        <v>3719200</v>
      </c>
      <c r="N111" s="112"/>
      <c r="O111" s="112"/>
      <c r="P111" s="112"/>
      <c r="R111" s="8"/>
    </row>
    <row r="112" spans="1:18" x14ac:dyDescent="0.35">
      <c r="A112" s="5">
        <v>38777</v>
      </c>
      <c r="B112" s="109">
        <f t="shared" si="2"/>
        <v>166</v>
      </c>
      <c r="C112" s="110">
        <v>129</v>
      </c>
      <c r="D112" s="110">
        <v>12</v>
      </c>
      <c r="E112" s="110">
        <v>25</v>
      </c>
      <c r="F112" s="110"/>
      <c r="G112" s="110"/>
      <c r="H112" s="110"/>
      <c r="J112" s="111">
        <f t="shared" si="3"/>
        <v>22147693</v>
      </c>
      <c r="K112" s="112">
        <v>16867513</v>
      </c>
      <c r="L112" s="112">
        <v>1811000</v>
      </c>
      <c r="M112" s="112">
        <v>3469180</v>
      </c>
      <c r="N112" s="112"/>
      <c r="O112" s="112"/>
      <c r="P112" s="112"/>
      <c r="R112" s="8"/>
    </row>
    <row r="113" spans="1:18" x14ac:dyDescent="0.35">
      <c r="A113" s="5">
        <v>38808</v>
      </c>
      <c r="B113" s="109">
        <f t="shared" si="2"/>
        <v>105</v>
      </c>
      <c r="C113" s="110">
        <v>75</v>
      </c>
      <c r="D113" s="110">
        <v>17</v>
      </c>
      <c r="E113" s="110">
        <v>13</v>
      </c>
      <c r="F113" s="110"/>
      <c r="G113" s="110"/>
      <c r="H113" s="110"/>
      <c r="J113" s="111">
        <f t="shared" si="3"/>
        <v>13813541.5</v>
      </c>
      <c r="K113" s="112">
        <v>9731339.5</v>
      </c>
      <c r="L113" s="112">
        <v>2497202</v>
      </c>
      <c r="M113" s="112">
        <v>1585000</v>
      </c>
      <c r="N113" s="112"/>
      <c r="O113" s="112"/>
      <c r="P113" s="112"/>
      <c r="R113" s="8"/>
    </row>
    <row r="114" spans="1:18" x14ac:dyDescent="0.35">
      <c r="A114" s="5">
        <v>38838</v>
      </c>
      <c r="B114" s="109">
        <f t="shared" si="2"/>
        <v>144</v>
      </c>
      <c r="C114" s="110">
        <v>100</v>
      </c>
      <c r="D114" s="110">
        <v>25</v>
      </c>
      <c r="E114" s="110">
        <v>19</v>
      </c>
      <c r="F114" s="110"/>
      <c r="G114" s="110"/>
      <c r="H114" s="110"/>
      <c r="J114" s="111">
        <f t="shared" si="3"/>
        <v>18690527.5</v>
      </c>
      <c r="K114" s="112">
        <v>12908818.5</v>
      </c>
      <c r="L114" s="112">
        <v>3704509</v>
      </c>
      <c r="M114" s="112">
        <v>2077200</v>
      </c>
      <c r="N114" s="112"/>
      <c r="O114" s="112"/>
      <c r="P114" s="112"/>
      <c r="R114" s="8"/>
    </row>
    <row r="115" spans="1:18" x14ac:dyDescent="0.35">
      <c r="A115" s="5">
        <v>38869</v>
      </c>
      <c r="B115" s="109">
        <f t="shared" si="2"/>
        <v>158</v>
      </c>
      <c r="C115" s="110">
        <v>123</v>
      </c>
      <c r="D115" s="110">
        <v>17</v>
      </c>
      <c r="E115" s="110">
        <v>18</v>
      </c>
      <c r="F115" s="110"/>
      <c r="G115" s="110"/>
      <c r="H115" s="110"/>
      <c r="J115" s="111">
        <f t="shared" si="3"/>
        <v>20726306.5</v>
      </c>
      <c r="K115" s="112">
        <v>16489013.5</v>
      </c>
      <c r="L115" s="112">
        <v>2067293</v>
      </c>
      <c r="M115" s="112">
        <v>2170000</v>
      </c>
      <c r="N115" s="112"/>
      <c r="O115" s="112"/>
      <c r="P115" s="112"/>
      <c r="R115" s="8"/>
    </row>
    <row r="116" spans="1:18" x14ac:dyDescent="0.35">
      <c r="A116" s="5">
        <v>38899</v>
      </c>
      <c r="B116" s="109">
        <f t="shared" si="2"/>
        <v>118</v>
      </c>
      <c r="C116" s="110">
        <v>90</v>
      </c>
      <c r="D116" s="110">
        <v>10</v>
      </c>
      <c r="E116" s="110">
        <v>18</v>
      </c>
      <c r="F116" s="110"/>
      <c r="G116" s="110"/>
      <c r="H116" s="110"/>
      <c r="J116" s="111">
        <f t="shared" si="3"/>
        <v>15489443</v>
      </c>
      <c r="K116" s="112">
        <v>11385072</v>
      </c>
      <c r="L116" s="112">
        <v>1538371</v>
      </c>
      <c r="M116" s="112">
        <v>2566000</v>
      </c>
      <c r="N116" s="112"/>
      <c r="O116" s="112"/>
      <c r="P116" s="112"/>
      <c r="R116" s="8"/>
    </row>
    <row r="117" spans="1:18" x14ac:dyDescent="0.35">
      <c r="A117" s="5">
        <v>38930</v>
      </c>
      <c r="B117" s="109">
        <f t="shared" si="2"/>
        <v>147</v>
      </c>
      <c r="C117" s="110">
        <v>113</v>
      </c>
      <c r="D117" s="110">
        <v>16</v>
      </c>
      <c r="E117" s="110">
        <v>18</v>
      </c>
      <c r="F117" s="110"/>
      <c r="G117" s="110"/>
      <c r="H117" s="110"/>
      <c r="J117" s="111">
        <f t="shared" si="3"/>
        <v>20108505</v>
      </c>
      <c r="K117" s="112">
        <v>15551952</v>
      </c>
      <c r="L117" s="112">
        <v>2139253</v>
      </c>
      <c r="M117" s="112">
        <v>2417300</v>
      </c>
      <c r="N117" s="112"/>
      <c r="O117" s="112"/>
      <c r="P117" s="112"/>
      <c r="R117" s="8"/>
    </row>
    <row r="118" spans="1:18" x14ac:dyDescent="0.35">
      <c r="A118" s="5">
        <v>38961</v>
      </c>
      <c r="B118" s="109">
        <f t="shared" si="2"/>
        <v>107</v>
      </c>
      <c r="C118" s="110">
        <v>66</v>
      </c>
      <c r="D118" s="110">
        <v>15</v>
      </c>
      <c r="E118" s="110">
        <v>26</v>
      </c>
      <c r="F118" s="110"/>
      <c r="G118" s="110"/>
      <c r="H118" s="110"/>
      <c r="J118" s="111">
        <f t="shared" si="3"/>
        <v>14467851</v>
      </c>
      <c r="K118" s="112">
        <v>9647651</v>
      </c>
      <c r="L118" s="112">
        <v>2033000</v>
      </c>
      <c r="M118" s="112">
        <v>2787200</v>
      </c>
      <c r="N118" s="112"/>
      <c r="O118" s="112"/>
      <c r="P118" s="112"/>
      <c r="R118" s="8"/>
    </row>
    <row r="119" spans="1:18" x14ac:dyDescent="0.35">
      <c r="A119" s="5">
        <v>38991</v>
      </c>
      <c r="B119" s="109">
        <f t="shared" si="2"/>
        <v>151</v>
      </c>
      <c r="C119" s="110">
        <v>100</v>
      </c>
      <c r="D119" s="110">
        <v>21</v>
      </c>
      <c r="E119" s="110">
        <v>30</v>
      </c>
      <c r="F119" s="110"/>
      <c r="G119" s="110"/>
      <c r="H119" s="110"/>
      <c r="J119" s="111">
        <f t="shared" si="3"/>
        <v>21281877</v>
      </c>
      <c r="K119" s="112">
        <v>14299823</v>
      </c>
      <c r="L119" s="112">
        <v>3303654</v>
      </c>
      <c r="M119" s="112">
        <v>3678400</v>
      </c>
      <c r="N119" s="112"/>
      <c r="O119" s="112"/>
      <c r="P119" s="112"/>
      <c r="R119" s="8"/>
    </row>
    <row r="120" spans="1:18" x14ac:dyDescent="0.35">
      <c r="A120" s="5">
        <v>39022</v>
      </c>
      <c r="B120" s="109">
        <f t="shared" si="2"/>
        <v>161</v>
      </c>
      <c r="C120" s="110">
        <v>134</v>
      </c>
      <c r="D120" s="110">
        <v>7</v>
      </c>
      <c r="E120" s="110">
        <v>20</v>
      </c>
      <c r="F120" s="110"/>
      <c r="G120" s="110"/>
      <c r="H120" s="110"/>
      <c r="J120" s="111">
        <f t="shared" si="3"/>
        <v>21238793</v>
      </c>
      <c r="K120" s="112">
        <v>17895293</v>
      </c>
      <c r="L120" s="112">
        <v>1091000</v>
      </c>
      <c r="M120" s="112">
        <v>2252500</v>
      </c>
      <c r="N120" s="112"/>
      <c r="O120" s="112"/>
      <c r="P120" s="112"/>
      <c r="R120" s="8"/>
    </row>
    <row r="121" spans="1:18" x14ac:dyDescent="0.35">
      <c r="A121" s="5">
        <v>39052</v>
      </c>
      <c r="B121" s="109">
        <f t="shared" si="2"/>
        <v>147</v>
      </c>
      <c r="C121" s="110">
        <v>123</v>
      </c>
      <c r="D121" s="110">
        <v>0</v>
      </c>
      <c r="E121" s="110">
        <v>24</v>
      </c>
      <c r="F121" s="110"/>
      <c r="G121" s="110"/>
      <c r="H121" s="110"/>
      <c r="J121" s="111">
        <f t="shared" si="3"/>
        <v>24212491.5</v>
      </c>
      <c r="K121" s="112">
        <v>20736861.5</v>
      </c>
      <c r="L121" s="112">
        <v>0</v>
      </c>
      <c r="M121" s="112">
        <v>3475630</v>
      </c>
      <c r="N121" s="112"/>
      <c r="O121" s="112"/>
      <c r="P121" s="112"/>
      <c r="R121" s="8"/>
    </row>
    <row r="122" spans="1:18" x14ac:dyDescent="0.35">
      <c r="A122" s="5">
        <v>39083</v>
      </c>
      <c r="B122" s="109">
        <f t="shared" si="2"/>
        <v>82</v>
      </c>
      <c r="C122" s="110">
        <v>57</v>
      </c>
      <c r="D122" s="110">
        <v>4</v>
      </c>
      <c r="E122" s="110">
        <v>21</v>
      </c>
      <c r="F122" s="110"/>
      <c r="G122" s="110"/>
      <c r="H122" s="110"/>
      <c r="J122" s="111">
        <f t="shared" si="3"/>
        <v>11130001</v>
      </c>
      <c r="K122" s="112">
        <v>7770536</v>
      </c>
      <c r="L122" s="112">
        <v>705000</v>
      </c>
      <c r="M122" s="112">
        <v>2654465</v>
      </c>
      <c r="N122" s="112"/>
      <c r="O122" s="112"/>
      <c r="P122" s="112"/>
      <c r="R122" s="8"/>
    </row>
    <row r="123" spans="1:18" x14ac:dyDescent="0.35">
      <c r="A123" s="5">
        <v>39114</v>
      </c>
      <c r="B123" s="109">
        <f t="shared" si="2"/>
        <v>114</v>
      </c>
      <c r="C123" s="110">
        <v>84</v>
      </c>
      <c r="D123" s="110">
        <v>8</v>
      </c>
      <c r="E123" s="110">
        <v>22</v>
      </c>
      <c r="F123" s="110"/>
      <c r="G123" s="110"/>
      <c r="H123" s="110"/>
      <c r="J123" s="111">
        <f t="shared" si="3"/>
        <v>15594612.5</v>
      </c>
      <c r="K123" s="112">
        <v>10814552.5</v>
      </c>
      <c r="L123" s="112">
        <v>1453280</v>
      </c>
      <c r="M123" s="112">
        <v>3326780</v>
      </c>
      <c r="N123" s="112"/>
      <c r="O123" s="112"/>
      <c r="P123" s="112"/>
      <c r="R123" s="8"/>
    </row>
    <row r="124" spans="1:18" x14ac:dyDescent="0.35">
      <c r="A124" s="5">
        <v>39142</v>
      </c>
      <c r="B124" s="109">
        <f t="shared" si="2"/>
        <v>129</v>
      </c>
      <c r="C124" s="110">
        <v>93</v>
      </c>
      <c r="D124" s="110">
        <v>5</v>
      </c>
      <c r="E124" s="110">
        <v>31</v>
      </c>
      <c r="F124" s="110"/>
      <c r="G124" s="110"/>
      <c r="H124" s="110"/>
      <c r="J124" s="111">
        <f t="shared" si="3"/>
        <v>17132442</v>
      </c>
      <c r="K124" s="112">
        <v>12212994</v>
      </c>
      <c r="L124" s="112">
        <v>570000</v>
      </c>
      <c r="M124" s="112">
        <v>4349448</v>
      </c>
      <c r="N124" s="112"/>
      <c r="O124" s="112"/>
      <c r="P124" s="112"/>
      <c r="R124" s="8"/>
    </row>
    <row r="125" spans="1:18" x14ac:dyDescent="0.35">
      <c r="A125" s="5">
        <v>39173</v>
      </c>
      <c r="B125" s="109">
        <f t="shared" si="2"/>
        <v>109</v>
      </c>
      <c r="C125" s="110">
        <v>80</v>
      </c>
      <c r="D125" s="110">
        <v>2</v>
      </c>
      <c r="E125" s="110">
        <v>27</v>
      </c>
      <c r="F125" s="110"/>
      <c r="G125" s="110"/>
      <c r="H125" s="110"/>
      <c r="J125" s="111">
        <f t="shared" si="3"/>
        <v>18370171</v>
      </c>
      <c r="K125" s="112">
        <v>13461309</v>
      </c>
      <c r="L125" s="112">
        <v>339322</v>
      </c>
      <c r="M125" s="112">
        <v>4569540</v>
      </c>
      <c r="N125" s="112"/>
      <c r="O125" s="112"/>
      <c r="P125" s="112"/>
      <c r="R125" s="8"/>
    </row>
    <row r="126" spans="1:18" x14ac:dyDescent="0.35">
      <c r="A126" s="5">
        <v>39203</v>
      </c>
      <c r="B126" s="109">
        <f t="shared" si="2"/>
        <v>142</v>
      </c>
      <c r="C126" s="110">
        <v>114</v>
      </c>
      <c r="D126" s="110">
        <v>14</v>
      </c>
      <c r="E126" s="110">
        <v>14</v>
      </c>
      <c r="F126" s="110"/>
      <c r="G126" s="110"/>
      <c r="H126" s="110"/>
      <c r="J126" s="111">
        <f t="shared" si="3"/>
        <v>19659584</v>
      </c>
      <c r="K126" s="112">
        <v>15235036</v>
      </c>
      <c r="L126" s="112">
        <v>2401548</v>
      </c>
      <c r="M126" s="112">
        <v>2023000</v>
      </c>
      <c r="N126" s="112"/>
      <c r="O126" s="112"/>
      <c r="P126" s="112"/>
      <c r="R126" s="8"/>
    </row>
    <row r="127" spans="1:18" x14ac:dyDescent="0.35">
      <c r="A127" s="5">
        <v>39234</v>
      </c>
      <c r="B127" s="109">
        <f t="shared" si="2"/>
        <v>150</v>
      </c>
      <c r="C127" s="110">
        <v>95</v>
      </c>
      <c r="D127" s="110">
        <v>7</v>
      </c>
      <c r="E127" s="110">
        <v>48</v>
      </c>
      <c r="F127" s="110"/>
      <c r="G127" s="110"/>
      <c r="H127" s="110"/>
      <c r="J127" s="111">
        <f t="shared" si="3"/>
        <v>20993871.5</v>
      </c>
      <c r="K127" s="112">
        <v>15324371.5</v>
      </c>
      <c r="L127" s="112">
        <v>1147500</v>
      </c>
      <c r="M127" s="112">
        <v>4522000</v>
      </c>
      <c r="N127" s="112"/>
      <c r="O127" s="112"/>
      <c r="P127" s="112"/>
      <c r="R127" s="8"/>
    </row>
    <row r="128" spans="1:18" x14ac:dyDescent="0.35">
      <c r="A128" s="5">
        <v>39264</v>
      </c>
      <c r="B128" s="109">
        <f t="shared" si="2"/>
        <v>95</v>
      </c>
      <c r="C128" s="110">
        <v>75</v>
      </c>
      <c r="D128" s="110">
        <v>3</v>
      </c>
      <c r="E128" s="110">
        <v>17</v>
      </c>
      <c r="F128" s="110"/>
      <c r="G128" s="110"/>
      <c r="H128" s="110"/>
      <c r="J128" s="111">
        <f t="shared" si="3"/>
        <v>13839863</v>
      </c>
      <c r="K128" s="112">
        <v>10199633</v>
      </c>
      <c r="L128" s="112">
        <v>513230</v>
      </c>
      <c r="M128" s="112">
        <v>3127000</v>
      </c>
      <c r="N128" s="112"/>
      <c r="O128" s="112"/>
      <c r="P128" s="112"/>
      <c r="R128" s="8"/>
    </row>
    <row r="129" spans="1:18" x14ac:dyDescent="0.35">
      <c r="A129" s="5">
        <v>39295</v>
      </c>
      <c r="B129" s="109">
        <f t="shared" si="2"/>
        <v>145</v>
      </c>
      <c r="C129" s="110">
        <v>120</v>
      </c>
      <c r="D129" s="110">
        <v>7</v>
      </c>
      <c r="E129" s="110">
        <v>18</v>
      </c>
      <c r="F129" s="110"/>
      <c r="G129" s="110"/>
      <c r="H129" s="110"/>
      <c r="J129" s="111">
        <f t="shared" si="3"/>
        <v>21473385</v>
      </c>
      <c r="K129" s="112">
        <v>17035685</v>
      </c>
      <c r="L129" s="112">
        <v>1142900</v>
      </c>
      <c r="M129" s="112">
        <v>3294800</v>
      </c>
      <c r="N129" s="112"/>
      <c r="O129" s="112"/>
      <c r="P129" s="112"/>
      <c r="R129" s="8"/>
    </row>
    <row r="130" spans="1:18" x14ac:dyDescent="0.35">
      <c r="A130" s="5">
        <v>39326</v>
      </c>
      <c r="B130" s="109">
        <f t="shared" si="2"/>
        <v>94</v>
      </c>
      <c r="C130" s="110">
        <v>78</v>
      </c>
      <c r="D130" s="110">
        <v>5</v>
      </c>
      <c r="E130" s="110">
        <v>11</v>
      </c>
      <c r="F130" s="110"/>
      <c r="G130" s="110"/>
      <c r="H130" s="110"/>
      <c r="J130" s="111">
        <f t="shared" si="3"/>
        <v>12849427</v>
      </c>
      <c r="K130" s="112">
        <v>10423827</v>
      </c>
      <c r="L130" s="112">
        <v>885000</v>
      </c>
      <c r="M130" s="112">
        <v>1540600</v>
      </c>
      <c r="N130" s="112"/>
      <c r="O130" s="112"/>
      <c r="P130" s="112"/>
      <c r="R130" s="8"/>
    </row>
    <row r="131" spans="1:18" x14ac:dyDescent="0.35">
      <c r="A131" s="5">
        <v>39356</v>
      </c>
      <c r="B131" s="109">
        <f t="shared" ref="B131:B194" si="4">SUM(C131:H131)</f>
        <v>102</v>
      </c>
      <c r="C131" s="110">
        <v>75</v>
      </c>
      <c r="D131" s="110">
        <v>3</v>
      </c>
      <c r="E131" s="110">
        <v>24</v>
      </c>
      <c r="F131" s="110"/>
      <c r="G131" s="110"/>
      <c r="H131" s="110"/>
      <c r="J131" s="111">
        <f t="shared" ref="J131:J194" si="5">SUM(K131:P131)</f>
        <v>15924497</v>
      </c>
      <c r="K131" s="112">
        <v>11303720</v>
      </c>
      <c r="L131" s="112">
        <v>722262</v>
      </c>
      <c r="M131" s="112">
        <v>3898515</v>
      </c>
      <c r="N131" s="112"/>
      <c r="O131" s="112"/>
      <c r="P131" s="112"/>
      <c r="R131" s="8"/>
    </row>
    <row r="132" spans="1:18" x14ac:dyDescent="0.35">
      <c r="A132" s="5">
        <v>39387</v>
      </c>
      <c r="B132" s="109">
        <f t="shared" si="4"/>
        <v>74</v>
      </c>
      <c r="C132" s="110">
        <v>57</v>
      </c>
      <c r="D132" s="110">
        <v>8</v>
      </c>
      <c r="E132" s="110">
        <v>9</v>
      </c>
      <c r="F132" s="110"/>
      <c r="G132" s="110"/>
      <c r="H132" s="110"/>
      <c r="J132" s="111">
        <f t="shared" si="5"/>
        <v>10620371</v>
      </c>
      <c r="K132" s="112">
        <v>8214627</v>
      </c>
      <c r="L132" s="112">
        <v>1379982</v>
      </c>
      <c r="M132" s="112">
        <v>1025762</v>
      </c>
      <c r="N132" s="112"/>
      <c r="O132" s="112"/>
      <c r="P132" s="112"/>
      <c r="R132" s="8"/>
    </row>
    <row r="133" spans="1:18" x14ac:dyDescent="0.35">
      <c r="A133" s="5">
        <v>39417</v>
      </c>
      <c r="B133" s="109">
        <f t="shared" si="4"/>
        <v>76</v>
      </c>
      <c r="C133" s="110">
        <v>64</v>
      </c>
      <c r="D133" s="110">
        <v>10</v>
      </c>
      <c r="E133" s="110">
        <v>2</v>
      </c>
      <c r="F133" s="110"/>
      <c r="G133" s="110"/>
      <c r="H133" s="110"/>
      <c r="J133" s="111">
        <f t="shared" si="5"/>
        <v>7172863.5</v>
      </c>
      <c r="K133" s="112">
        <v>5920359.5</v>
      </c>
      <c r="L133" s="112">
        <v>1052504</v>
      </c>
      <c r="M133" s="112">
        <v>200000</v>
      </c>
      <c r="N133" s="112"/>
      <c r="O133" s="112"/>
      <c r="P133" s="112"/>
      <c r="R133" s="8"/>
    </row>
    <row r="134" spans="1:18" x14ac:dyDescent="0.35">
      <c r="A134" s="5">
        <v>39448</v>
      </c>
      <c r="B134" s="109">
        <f t="shared" si="4"/>
        <v>82</v>
      </c>
      <c r="C134" s="110">
        <v>68</v>
      </c>
      <c r="D134" s="110">
        <v>5</v>
      </c>
      <c r="E134" s="110">
        <v>9</v>
      </c>
      <c r="F134" s="110"/>
      <c r="G134" s="110"/>
      <c r="H134" s="110"/>
      <c r="J134" s="111">
        <f t="shared" si="5"/>
        <v>10107752.5</v>
      </c>
      <c r="K134" s="112">
        <v>8642865.5</v>
      </c>
      <c r="L134" s="112">
        <v>439125</v>
      </c>
      <c r="M134" s="112">
        <v>1025762</v>
      </c>
      <c r="N134" s="112"/>
      <c r="O134" s="112"/>
      <c r="P134" s="112"/>
      <c r="R134" s="8"/>
    </row>
    <row r="135" spans="1:18" x14ac:dyDescent="0.35">
      <c r="A135" s="5">
        <v>39479</v>
      </c>
      <c r="B135" s="109">
        <f t="shared" si="4"/>
        <v>89</v>
      </c>
      <c r="C135" s="110">
        <v>74</v>
      </c>
      <c r="D135" s="110">
        <v>2</v>
      </c>
      <c r="E135" s="110">
        <v>13</v>
      </c>
      <c r="F135" s="110"/>
      <c r="G135" s="110"/>
      <c r="H135" s="110"/>
      <c r="J135" s="111">
        <f t="shared" si="5"/>
        <v>12267022.5</v>
      </c>
      <c r="K135" s="112">
        <v>9959022.5</v>
      </c>
      <c r="L135" s="112">
        <v>265000</v>
      </c>
      <c r="M135" s="112">
        <v>2043000</v>
      </c>
      <c r="N135" s="112"/>
      <c r="O135" s="112"/>
      <c r="P135" s="112"/>
      <c r="R135" s="8"/>
    </row>
    <row r="136" spans="1:18" x14ac:dyDescent="0.35">
      <c r="A136" s="5">
        <v>39508</v>
      </c>
      <c r="B136" s="109">
        <f t="shared" si="4"/>
        <v>85</v>
      </c>
      <c r="C136" s="110">
        <v>73</v>
      </c>
      <c r="D136" s="110">
        <v>7</v>
      </c>
      <c r="E136" s="110">
        <v>5</v>
      </c>
      <c r="F136" s="110"/>
      <c r="G136" s="110"/>
      <c r="H136" s="110"/>
      <c r="J136" s="111">
        <f t="shared" si="5"/>
        <v>12379228.5</v>
      </c>
      <c r="K136" s="112">
        <v>10641245.5</v>
      </c>
      <c r="L136" s="112">
        <v>1012983</v>
      </c>
      <c r="M136" s="112">
        <v>725000</v>
      </c>
      <c r="N136" s="112"/>
      <c r="O136" s="112"/>
      <c r="P136" s="112"/>
      <c r="R136" s="8"/>
    </row>
    <row r="137" spans="1:18" x14ac:dyDescent="0.35">
      <c r="A137" s="5">
        <v>39539</v>
      </c>
      <c r="B137" s="109">
        <f t="shared" si="4"/>
        <v>96</v>
      </c>
      <c r="C137" s="110">
        <v>76</v>
      </c>
      <c r="D137" s="110">
        <v>5</v>
      </c>
      <c r="E137" s="110">
        <v>15</v>
      </c>
      <c r="F137" s="110"/>
      <c r="G137" s="110"/>
      <c r="H137" s="110"/>
      <c r="J137" s="111">
        <f t="shared" si="5"/>
        <v>12816829</v>
      </c>
      <c r="K137" s="112">
        <v>9961332</v>
      </c>
      <c r="L137" s="112">
        <v>753000</v>
      </c>
      <c r="M137" s="112">
        <v>2102497</v>
      </c>
      <c r="N137" s="112"/>
      <c r="O137" s="112"/>
      <c r="P137" s="112"/>
      <c r="R137" s="8"/>
    </row>
    <row r="138" spans="1:18" x14ac:dyDescent="0.35">
      <c r="A138" s="5">
        <v>39569</v>
      </c>
      <c r="B138" s="109">
        <f t="shared" si="4"/>
        <v>105</v>
      </c>
      <c r="C138" s="110">
        <v>83</v>
      </c>
      <c r="D138" s="110">
        <v>5</v>
      </c>
      <c r="E138" s="110">
        <v>17</v>
      </c>
      <c r="F138" s="110"/>
      <c r="G138" s="110"/>
      <c r="H138" s="110"/>
      <c r="J138" s="111">
        <f t="shared" si="5"/>
        <v>12997716</v>
      </c>
      <c r="K138" s="112">
        <v>9867913</v>
      </c>
      <c r="L138" s="112">
        <v>810035</v>
      </c>
      <c r="M138" s="112">
        <v>2319768</v>
      </c>
      <c r="N138" s="112"/>
      <c r="O138" s="112"/>
      <c r="P138" s="112"/>
      <c r="R138" s="8"/>
    </row>
    <row r="139" spans="1:18" x14ac:dyDescent="0.35">
      <c r="A139" s="5">
        <v>39600</v>
      </c>
      <c r="B139" s="109">
        <f t="shared" si="4"/>
        <v>61</v>
      </c>
      <c r="C139" s="110">
        <v>44</v>
      </c>
      <c r="D139" s="110">
        <v>8</v>
      </c>
      <c r="E139" s="110">
        <v>9</v>
      </c>
      <c r="F139" s="110"/>
      <c r="G139" s="110"/>
      <c r="H139" s="110"/>
      <c r="J139" s="111">
        <f t="shared" si="5"/>
        <v>7915563.5</v>
      </c>
      <c r="K139" s="112">
        <v>5629521.5</v>
      </c>
      <c r="L139" s="112">
        <v>1031540</v>
      </c>
      <c r="M139" s="112">
        <v>1254502</v>
      </c>
      <c r="N139" s="112"/>
      <c r="O139" s="112"/>
      <c r="P139" s="112"/>
      <c r="R139" s="8"/>
    </row>
    <row r="140" spans="1:18" x14ac:dyDescent="0.35">
      <c r="A140" s="5">
        <v>39630</v>
      </c>
      <c r="B140" s="109">
        <f t="shared" si="4"/>
        <v>73</v>
      </c>
      <c r="C140" s="110">
        <v>62</v>
      </c>
      <c r="D140" s="110">
        <v>5</v>
      </c>
      <c r="E140" s="110">
        <v>6</v>
      </c>
      <c r="F140" s="110"/>
      <c r="G140" s="110"/>
      <c r="H140" s="110"/>
      <c r="J140" s="111">
        <f t="shared" si="5"/>
        <v>9514910.5</v>
      </c>
      <c r="K140" s="112">
        <v>7912845.5</v>
      </c>
      <c r="L140" s="112">
        <v>476065</v>
      </c>
      <c r="M140" s="112">
        <v>1126000</v>
      </c>
      <c r="N140" s="112"/>
      <c r="O140" s="112"/>
      <c r="P140" s="112"/>
      <c r="R140" s="8"/>
    </row>
    <row r="141" spans="1:18" x14ac:dyDescent="0.35">
      <c r="A141" s="5">
        <v>39661</v>
      </c>
      <c r="B141" s="109">
        <f t="shared" si="4"/>
        <v>70</v>
      </c>
      <c r="C141" s="110">
        <v>62</v>
      </c>
      <c r="D141" s="110">
        <v>4</v>
      </c>
      <c r="E141" s="110">
        <v>4</v>
      </c>
      <c r="F141" s="110"/>
      <c r="G141" s="110"/>
      <c r="H141" s="110"/>
      <c r="J141" s="111">
        <f t="shared" si="5"/>
        <v>10674262</v>
      </c>
      <c r="K141" s="112">
        <v>9096234</v>
      </c>
      <c r="L141" s="112">
        <v>648028</v>
      </c>
      <c r="M141" s="112">
        <v>930000</v>
      </c>
      <c r="N141" s="112"/>
      <c r="O141" s="112"/>
      <c r="P141" s="112"/>
      <c r="R141" s="8"/>
    </row>
    <row r="142" spans="1:18" x14ac:dyDescent="0.35">
      <c r="A142" s="5">
        <v>39692</v>
      </c>
      <c r="B142" s="109">
        <f t="shared" si="4"/>
        <v>62</v>
      </c>
      <c r="C142" s="110">
        <v>56</v>
      </c>
      <c r="D142" s="110">
        <v>4</v>
      </c>
      <c r="E142" s="110">
        <v>2</v>
      </c>
      <c r="F142" s="110"/>
      <c r="G142" s="110"/>
      <c r="H142" s="110"/>
      <c r="J142" s="111">
        <f t="shared" si="5"/>
        <v>8452074</v>
      </c>
      <c r="K142" s="112">
        <v>7685729</v>
      </c>
      <c r="L142" s="112">
        <v>432345</v>
      </c>
      <c r="M142" s="112">
        <v>334000</v>
      </c>
      <c r="N142" s="112"/>
      <c r="O142" s="112"/>
      <c r="P142" s="112"/>
      <c r="R142" s="8"/>
    </row>
    <row r="143" spans="1:18" x14ac:dyDescent="0.35">
      <c r="A143" s="5">
        <v>39722</v>
      </c>
      <c r="B143" s="109">
        <f t="shared" si="4"/>
        <v>73</v>
      </c>
      <c r="C143" s="110">
        <v>58</v>
      </c>
      <c r="D143" s="110">
        <v>11</v>
      </c>
      <c r="E143" s="110">
        <v>4</v>
      </c>
      <c r="F143" s="110"/>
      <c r="G143" s="110"/>
      <c r="H143" s="110"/>
      <c r="J143" s="111">
        <f t="shared" si="5"/>
        <v>10860281.5</v>
      </c>
      <c r="K143" s="112">
        <v>8791561.5</v>
      </c>
      <c r="L143" s="112">
        <v>1213720</v>
      </c>
      <c r="M143" s="112">
        <v>855000</v>
      </c>
      <c r="N143" s="112"/>
      <c r="O143" s="112"/>
      <c r="P143" s="112"/>
      <c r="R143" s="8"/>
    </row>
    <row r="144" spans="1:18" x14ac:dyDescent="0.35">
      <c r="A144" s="5">
        <v>39753</v>
      </c>
      <c r="B144" s="109">
        <f t="shared" si="4"/>
        <v>39</v>
      </c>
      <c r="C144" s="110">
        <v>33</v>
      </c>
      <c r="D144" s="110">
        <v>4</v>
      </c>
      <c r="E144" s="110">
        <v>2</v>
      </c>
      <c r="F144" s="110"/>
      <c r="G144" s="110"/>
      <c r="H144" s="110"/>
      <c r="J144" s="111">
        <f t="shared" si="5"/>
        <v>4442986.5</v>
      </c>
      <c r="K144" s="112">
        <v>3426206.5</v>
      </c>
      <c r="L144" s="112">
        <v>636780</v>
      </c>
      <c r="M144" s="112">
        <v>380000</v>
      </c>
      <c r="N144" s="112"/>
      <c r="O144" s="112"/>
      <c r="P144" s="112"/>
      <c r="R144" s="8"/>
    </row>
    <row r="145" spans="1:18" x14ac:dyDescent="0.35">
      <c r="A145" s="5">
        <v>39783</v>
      </c>
      <c r="B145" s="109">
        <f t="shared" si="4"/>
        <v>33</v>
      </c>
      <c r="C145" s="110">
        <v>29</v>
      </c>
      <c r="D145" s="110">
        <v>2</v>
      </c>
      <c r="E145" s="110">
        <v>2</v>
      </c>
      <c r="F145" s="110"/>
      <c r="G145" s="110"/>
      <c r="H145" s="110"/>
      <c r="J145" s="111">
        <f t="shared" si="5"/>
        <v>5123968</v>
      </c>
      <c r="K145" s="112">
        <v>4350968</v>
      </c>
      <c r="L145" s="112">
        <v>170000</v>
      </c>
      <c r="M145" s="112">
        <v>603000</v>
      </c>
      <c r="N145" s="112"/>
      <c r="O145" s="112"/>
      <c r="P145" s="112"/>
      <c r="R145" s="8"/>
    </row>
    <row r="146" spans="1:18" x14ac:dyDescent="0.35">
      <c r="A146" s="5">
        <v>39814</v>
      </c>
      <c r="B146" s="109">
        <f t="shared" si="4"/>
        <v>61</v>
      </c>
      <c r="C146" s="89">
        <v>54</v>
      </c>
      <c r="D146" s="89">
        <v>2</v>
      </c>
      <c r="E146" s="89">
        <v>5</v>
      </c>
      <c r="F146" s="89"/>
      <c r="G146" s="89"/>
      <c r="H146" s="89"/>
      <c r="J146" s="111">
        <f t="shared" si="5"/>
        <v>7333251.5</v>
      </c>
      <c r="K146" s="90">
        <v>6376311.5</v>
      </c>
      <c r="L146" s="90">
        <v>214830</v>
      </c>
      <c r="M146" s="90">
        <v>742110</v>
      </c>
      <c r="N146" s="90"/>
      <c r="O146" s="90"/>
      <c r="P146" s="112"/>
      <c r="R146" s="8"/>
    </row>
    <row r="147" spans="1:18" x14ac:dyDescent="0.35">
      <c r="A147" s="5">
        <v>39845</v>
      </c>
      <c r="B147" s="109">
        <f t="shared" si="4"/>
        <v>52</v>
      </c>
      <c r="C147" s="89">
        <v>44</v>
      </c>
      <c r="D147" s="89">
        <v>3</v>
      </c>
      <c r="E147" s="89">
        <v>5</v>
      </c>
      <c r="F147" s="89"/>
      <c r="G147" s="89"/>
      <c r="H147" s="89"/>
      <c r="J147" s="111">
        <f t="shared" si="5"/>
        <v>7061568</v>
      </c>
      <c r="K147" s="90">
        <v>5220738</v>
      </c>
      <c r="L147" s="90">
        <v>382830</v>
      </c>
      <c r="M147" s="90">
        <v>1458000</v>
      </c>
      <c r="N147" s="90"/>
      <c r="O147" s="90"/>
      <c r="P147" s="112"/>
      <c r="R147" s="8"/>
    </row>
    <row r="148" spans="1:18" x14ac:dyDescent="0.35">
      <c r="A148" s="5">
        <v>39873</v>
      </c>
      <c r="B148" s="109">
        <f t="shared" si="4"/>
        <v>86</v>
      </c>
      <c r="C148" s="89">
        <v>71</v>
      </c>
      <c r="D148" s="89">
        <v>6</v>
      </c>
      <c r="E148" s="89">
        <v>9</v>
      </c>
      <c r="F148" s="89"/>
      <c r="G148" s="89"/>
      <c r="H148" s="89"/>
      <c r="J148" s="111">
        <f t="shared" si="5"/>
        <v>11479290.5</v>
      </c>
      <c r="K148" s="90">
        <v>8079780.5</v>
      </c>
      <c r="L148" s="90">
        <v>688400</v>
      </c>
      <c r="M148" s="90">
        <v>2711110</v>
      </c>
      <c r="N148" s="90"/>
      <c r="O148" s="90"/>
      <c r="P148" s="112"/>
      <c r="R148" s="8"/>
    </row>
    <row r="149" spans="1:18" x14ac:dyDescent="0.35">
      <c r="A149" s="5">
        <v>39904</v>
      </c>
      <c r="B149" s="109">
        <f t="shared" si="4"/>
        <v>110</v>
      </c>
      <c r="C149" s="89">
        <v>90</v>
      </c>
      <c r="D149" s="89">
        <v>6</v>
      </c>
      <c r="E149" s="89">
        <v>14</v>
      </c>
      <c r="F149" s="89"/>
      <c r="G149" s="89"/>
      <c r="H149" s="89"/>
      <c r="J149" s="111">
        <f t="shared" si="5"/>
        <v>11779302</v>
      </c>
      <c r="K149" s="90">
        <v>9690725</v>
      </c>
      <c r="L149" s="90">
        <v>711252</v>
      </c>
      <c r="M149" s="90">
        <v>1377325</v>
      </c>
      <c r="N149" s="90"/>
      <c r="O149" s="90"/>
      <c r="P149" s="112"/>
      <c r="R149" s="8"/>
    </row>
    <row r="150" spans="1:18" x14ac:dyDescent="0.35">
      <c r="A150" s="5">
        <v>39934</v>
      </c>
      <c r="B150" s="109">
        <f t="shared" si="4"/>
        <v>83</v>
      </c>
      <c r="C150" s="89">
        <v>71</v>
      </c>
      <c r="D150" s="89">
        <v>2</v>
      </c>
      <c r="E150" s="89">
        <v>10</v>
      </c>
      <c r="F150" s="89"/>
      <c r="G150" s="89"/>
      <c r="H150" s="89"/>
      <c r="J150" s="111">
        <f t="shared" si="5"/>
        <v>10284591</v>
      </c>
      <c r="K150" s="90">
        <v>8824476</v>
      </c>
      <c r="L150" s="90">
        <v>171115</v>
      </c>
      <c r="M150" s="90">
        <v>1289000</v>
      </c>
      <c r="N150" s="90"/>
      <c r="O150" s="90"/>
      <c r="P150" s="112"/>
      <c r="R150" s="8"/>
    </row>
    <row r="151" spans="1:18" x14ac:dyDescent="0.35">
      <c r="A151" s="5">
        <v>39965</v>
      </c>
      <c r="B151" s="109">
        <f t="shared" si="4"/>
        <v>106</v>
      </c>
      <c r="C151" s="89">
        <v>86</v>
      </c>
      <c r="D151" s="89">
        <v>9</v>
      </c>
      <c r="E151" s="89">
        <v>11</v>
      </c>
      <c r="F151" s="89"/>
      <c r="G151" s="89"/>
      <c r="H151" s="89"/>
      <c r="J151" s="111">
        <f t="shared" si="5"/>
        <v>11762773</v>
      </c>
      <c r="K151" s="90">
        <v>10198323</v>
      </c>
      <c r="L151" s="90">
        <v>112725</v>
      </c>
      <c r="M151" s="90">
        <v>1451725</v>
      </c>
      <c r="N151" s="90"/>
      <c r="O151" s="90"/>
      <c r="P151" s="112"/>
      <c r="R151" s="8"/>
    </row>
    <row r="152" spans="1:18" x14ac:dyDescent="0.35">
      <c r="A152" s="5">
        <v>39995</v>
      </c>
      <c r="B152" s="109">
        <f t="shared" si="4"/>
        <v>95</v>
      </c>
      <c r="C152" s="89">
        <v>79</v>
      </c>
      <c r="D152" s="89">
        <v>2</v>
      </c>
      <c r="E152" s="89">
        <v>14</v>
      </c>
      <c r="F152" s="89"/>
      <c r="G152" s="89"/>
      <c r="H152" s="89"/>
      <c r="J152" s="111">
        <f t="shared" si="5"/>
        <v>11241885</v>
      </c>
      <c r="K152" s="90">
        <v>9619150</v>
      </c>
      <c r="L152" s="90">
        <v>154630</v>
      </c>
      <c r="M152" s="90">
        <v>1468105</v>
      </c>
      <c r="N152" s="90"/>
      <c r="O152" s="90"/>
      <c r="P152" s="112"/>
      <c r="R152" s="8"/>
    </row>
    <row r="153" spans="1:18" x14ac:dyDescent="0.35">
      <c r="A153" s="5">
        <v>40026</v>
      </c>
      <c r="B153" s="109">
        <f t="shared" si="4"/>
        <v>79</v>
      </c>
      <c r="C153" s="89">
        <v>62</v>
      </c>
      <c r="D153" s="89">
        <v>6</v>
      </c>
      <c r="E153" s="89">
        <v>11</v>
      </c>
      <c r="F153" s="89"/>
      <c r="G153" s="89"/>
      <c r="H153" s="89"/>
      <c r="J153" s="111">
        <f t="shared" si="5"/>
        <v>11052403</v>
      </c>
      <c r="K153" s="90">
        <v>8415353</v>
      </c>
      <c r="L153" s="90">
        <v>770725</v>
      </c>
      <c r="M153" s="90">
        <v>1866325</v>
      </c>
      <c r="N153" s="90"/>
      <c r="O153" s="90"/>
      <c r="P153" s="112"/>
      <c r="R153" s="8"/>
    </row>
    <row r="154" spans="1:18" x14ac:dyDescent="0.35">
      <c r="A154" s="5">
        <v>40057</v>
      </c>
      <c r="B154" s="109">
        <f t="shared" si="4"/>
        <v>67</v>
      </c>
      <c r="C154" s="89">
        <v>55</v>
      </c>
      <c r="D154" s="89">
        <v>6</v>
      </c>
      <c r="E154" s="89">
        <v>6</v>
      </c>
      <c r="F154" s="89"/>
      <c r="G154" s="89"/>
      <c r="H154" s="89"/>
      <c r="J154" s="111">
        <f t="shared" si="5"/>
        <v>9949790</v>
      </c>
      <c r="K154" s="90">
        <v>8327130</v>
      </c>
      <c r="L154" s="90">
        <v>829660</v>
      </c>
      <c r="M154" s="90">
        <v>793000</v>
      </c>
      <c r="N154" s="90"/>
      <c r="O154" s="90"/>
      <c r="P154" s="112"/>
      <c r="R154" s="8"/>
    </row>
    <row r="155" spans="1:18" x14ac:dyDescent="0.35">
      <c r="A155" s="5">
        <v>40087</v>
      </c>
      <c r="B155" s="109">
        <f t="shared" si="4"/>
        <v>84</v>
      </c>
      <c r="C155" s="89">
        <v>68</v>
      </c>
      <c r="D155" s="89">
        <v>5</v>
      </c>
      <c r="E155" s="89">
        <v>11</v>
      </c>
      <c r="F155" s="89"/>
      <c r="G155" s="89"/>
      <c r="H155" s="89"/>
      <c r="J155" s="111">
        <f t="shared" si="5"/>
        <v>10388655.5</v>
      </c>
      <c r="K155" s="90">
        <v>7334985.5</v>
      </c>
      <c r="L155" s="90">
        <v>1034020</v>
      </c>
      <c r="M155" s="90">
        <v>2019650</v>
      </c>
      <c r="N155" s="90"/>
      <c r="O155" s="90"/>
      <c r="P155" s="112"/>
      <c r="R155" s="8"/>
    </row>
    <row r="156" spans="1:18" x14ac:dyDescent="0.35">
      <c r="A156" s="5">
        <v>40118</v>
      </c>
      <c r="B156" s="109">
        <f t="shared" si="4"/>
        <v>52</v>
      </c>
      <c r="C156" s="89">
        <v>45</v>
      </c>
      <c r="D156" s="89">
        <v>3</v>
      </c>
      <c r="E156" s="89">
        <v>4</v>
      </c>
      <c r="F156" s="89"/>
      <c r="G156" s="89"/>
      <c r="H156" s="89"/>
      <c r="J156" s="111">
        <f t="shared" si="5"/>
        <v>6689704</v>
      </c>
      <c r="K156" s="90">
        <v>5608211</v>
      </c>
      <c r="L156" s="90">
        <v>592493</v>
      </c>
      <c r="M156" s="90">
        <v>489000</v>
      </c>
      <c r="N156" s="90"/>
      <c r="O156" s="90"/>
      <c r="P156" s="112"/>
      <c r="R156" s="8"/>
    </row>
    <row r="157" spans="1:18" x14ac:dyDescent="0.35">
      <c r="A157" s="5">
        <v>40148</v>
      </c>
      <c r="B157" s="109">
        <f t="shared" si="4"/>
        <v>98</v>
      </c>
      <c r="C157" s="89">
        <v>81</v>
      </c>
      <c r="D157" s="89">
        <v>3</v>
      </c>
      <c r="E157" s="89">
        <v>14</v>
      </c>
      <c r="F157" s="89"/>
      <c r="G157" s="89"/>
      <c r="H157" s="89"/>
      <c r="J157" s="111">
        <f t="shared" si="5"/>
        <v>12252356</v>
      </c>
      <c r="K157" s="90">
        <v>9967156</v>
      </c>
      <c r="L157" s="90">
        <v>500000</v>
      </c>
      <c r="M157" s="90">
        <v>1785200</v>
      </c>
      <c r="N157" s="90"/>
      <c r="O157" s="90"/>
      <c r="P157" s="112"/>
      <c r="R157" s="8"/>
    </row>
    <row r="158" spans="1:18" x14ac:dyDescent="0.35">
      <c r="A158" s="5">
        <v>40179</v>
      </c>
      <c r="B158" s="109">
        <f t="shared" si="4"/>
        <v>74</v>
      </c>
      <c r="C158" s="89">
        <v>57</v>
      </c>
      <c r="D158" s="89">
        <v>12</v>
      </c>
      <c r="E158" s="89">
        <v>5</v>
      </c>
      <c r="F158" s="89"/>
      <c r="G158" s="89"/>
      <c r="H158" s="89"/>
      <c r="J158" s="111">
        <f t="shared" si="5"/>
        <v>10646158</v>
      </c>
      <c r="K158" s="90">
        <v>7111029</v>
      </c>
      <c r="L158" s="90">
        <v>2582879</v>
      </c>
      <c r="M158" s="90">
        <v>952250</v>
      </c>
      <c r="N158" s="90"/>
      <c r="O158" s="90"/>
      <c r="P158" s="112"/>
      <c r="R158" s="8"/>
    </row>
    <row r="159" spans="1:18" x14ac:dyDescent="0.35">
      <c r="A159" s="5">
        <v>40210</v>
      </c>
      <c r="B159" s="109">
        <f t="shared" si="4"/>
        <v>105</v>
      </c>
      <c r="C159" s="89">
        <v>85</v>
      </c>
      <c r="D159" s="89">
        <v>2</v>
      </c>
      <c r="E159" s="89">
        <v>18</v>
      </c>
      <c r="F159" s="89"/>
      <c r="G159" s="89"/>
      <c r="H159" s="89"/>
      <c r="J159" s="111">
        <f t="shared" si="5"/>
        <v>11955482</v>
      </c>
      <c r="K159" s="90">
        <v>9106951</v>
      </c>
      <c r="L159" s="90">
        <v>571421</v>
      </c>
      <c r="M159" s="90">
        <v>2277110</v>
      </c>
      <c r="N159" s="90"/>
      <c r="O159" s="90"/>
      <c r="P159" s="112"/>
      <c r="R159" s="8"/>
    </row>
    <row r="160" spans="1:18" x14ac:dyDescent="0.35">
      <c r="A160" s="5">
        <v>40238</v>
      </c>
      <c r="B160" s="109">
        <f t="shared" si="4"/>
        <v>85</v>
      </c>
      <c r="C160" s="89">
        <v>69</v>
      </c>
      <c r="D160" s="89">
        <v>6</v>
      </c>
      <c r="E160" s="89">
        <v>10</v>
      </c>
      <c r="F160" s="89"/>
      <c r="G160" s="89"/>
      <c r="H160" s="89"/>
      <c r="J160" s="111">
        <f t="shared" si="5"/>
        <v>11618403</v>
      </c>
      <c r="K160" s="90">
        <v>9038307</v>
      </c>
      <c r="L160" s="90">
        <v>754096</v>
      </c>
      <c r="M160" s="90">
        <v>1826000</v>
      </c>
      <c r="N160" s="90"/>
      <c r="O160" s="90"/>
      <c r="P160" s="112"/>
      <c r="R160" s="8"/>
    </row>
    <row r="161" spans="1:18" x14ac:dyDescent="0.35">
      <c r="A161" s="5">
        <v>40269</v>
      </c>
      <c r="B161" s="109">
        <f t="shared" si="4"/>
        <v>110</v>
      </c>
      <c r="C161" s="89">
        <v>95</v>
      </c>
      <c r="D161" s="89">
        <v>3</v>
      </c>
      <c r="E161" s="89">
        <v>12</v>
      </c>
      <c r="F161" s="89"/>
      <c r="G161" s="89"/>
      <c r="H161" s="89"/>
      <c r="J161" s="111">
        <f t="shared" si="5"/>
        <v>13908228</v>
      </c>
      <c r="K161" s="90">
        <v>10980356</v>
      </c>
      <c r="L161" s="90">
        <v>508872</v>
      </c>
      <c r="M161" s="90">
        <v>2419000</v>
      </c>
      <c r="N161" s="90"/>
      <c r="O161" s="90"/>
      <c r="P161" s="112"/>
      <c r="R161" s="8"/>
    </row>
    <row r="162" spans="1:18" x14ac:dyDescent="0.35">
      <c r="A162" s="5">
        <v>40299</v>
      </c>
      <c r="B162" s="109">
        <f t="shared" si="4"/>
        <v>83</v>
      </c>
      <c r="C162" s="89">
        <v>75</v>
      </c>
      <c r="D162" s="89">
        <v>3</v>
      </c>
      <c r="E162" s="89">
        <v>5</v>
      </c>
      <c r="F162" s="89"/>
      <c r="G162" s="89"/>
      <c r="H162" s="89"/>
      <c r="J162" s="111">
        <f t="shared" si="5"/>
        <v>16323446</v>
      </c>
      <c r="K162" s="90">
        <v>14591740</v>
      </c>
      <c r="L162" s="90">
        <v>632206</v>
      </c>
      <c r="M162" s="90">
        <v>1099500</v>
      </c>
      <c r="N162" s="90"/>
      <c r="O162" s="90"/>
      <c r="P162" s="112"/>
      <c r="R162" s="8"/>
    </row>
    <row r="163" spans="1:18" x14ac:dyDescent="0.35">
      <c r="A163" s="5">
        <v>40330</v>
      </c>
      <c r="B163" s="109">
        <f t="shared" si="4"/>
        <v>75</v>
      </c>
      <c r="C163" s="89">
        <v>55</v>
      </c>
      <c r="D163" s="89">
        <v>9</v>
      </c>
      <c r="E163" s="89">
        <v>11</v>
      </c>
      <c r="F163" s="89"/>
      <c r="G163" s="89"/>
      <c r="H163" s="89"/>
      <c r="J163" s="111">
        <f t="shared" si="5"/>
        <v>13835284</v>
      </c>
      <c r="K163" s="90">
        <v>10352240</v>
      </c>
      <c r="L163" s="90">
        <v>1799219</v>
      </c>
      <c r="M163" s="90">
        <v>1683825</v>
      </c>
      <c r="N163" s="90"/>
      <c r="O163" s="90"/>
      <c r="P163" s="112"/>
      <c r="R163" s="8"/>
    </row>
    <row r="164" spans="1:18" x14ac:dyDescent="0.35">
      <c r="A164" s="5">
        <v>40360</v>
      </c>
      <c r="B164" s="109">
        <f t="shared" si="4"/>
        <v>121</v>
      </c>
      <c r="C164" s="89">
        <v>113</v>
      </c>
      <c r="D164" s="89">
        <v>3</v>
      </c>
      <c r="E164" s="89">
        <v>5</v>
      </c>
      <c r="F164" s="89"/>
      <c r="G164" s="89"/>
      <c r="H164" s="89"/>
      <c r="J164" s="111">
        <f t="shared" si="5"/>
        <v>21720524</v>
      </c>
      <c r="K164" s="90">
        <v>20148640</v>
      </c>
      <c r="L164" s="90">
        <v>703884</v>
      </c>
      <c r="M164" s="90">
        <v>868000</v>
      </c>
      <c r="N164" s="90"/>
      <c r="O164" s="90"/>
      <c r="P164" s="112"/>
      <c r="R164" s="8"/>
    </row>
    <row r="165" spans="1:18" x14ac:dyDescent="0.35">
      <c r="A165" s="5">
        <v>40391</v>
      </c>
      <c r="B165" s="109">
        <f t="shared" si="4"/>
        <v>81</v>
      </c>
      <c r="C165" s="89">
        <v>62</v>
      </c>
      <c r="D165" s="89">
        <v>7</v>
      </c>
      <c r="E165" s="89">
        <v>12</v>
      </c>
      <c r="F165" s="89"/>
      <c r="G165" s="89"/>
      <c r="H165" s="89"/>
      <c r="J165" s="111">
        <f t="shared" si="5"/>
        <v>16312075</v>
      </c>
      <c r="K165" s="90">
        <v>13058055</v>
      </c>
      <c r="L165" s="90">
        <v>1569310</v>
      </c>
      <c r="M165" s="90">
        <v>1684710</v>
      </c>
      <c r="N165" s="90"/>
      <c r="O165" s="90"/>
      <c r="P165" s="112"/>
      <c r="R165" s="8"/>
    </row>
    <row r="166" spans="1:18" x14ac:dyDescent="0.35">
      <c r="A166" s="5">
        <v>40422</v>
      </c>
      <c r="B166" s="109">
        <f t="shared" si="4"/>
        <v>61</v>
      </c>
      <c r="C166" s="89">
        <v>50</v>
      </c>
      <c r="D166" s="89">
        <v>2</v>
      </c>
      <c r="E166" s="89">
        <v>9</v>
      </c>
      <c r="F166" s="89"/>
      <c r="G166" s="89"/>
      <c r="H166" s="89"/>
      <c r="J166" s="111">
        <f t="shared" si="5"/>
        <v>13181246</v>
      </c>
      <c r="K166" s="90">
        <v>11018250</v>
      </c>
      <c r="L166" s="90">
        <v>539996</v>
      </c>
      <c r="M166" s="90">
        <v>1623000</v>
      </c>
      <c r="N166" s="90"/>
      <c r="O166" s="90"/>
      <c r="P166" s="112"/>
      <c r="R166" s="8"/>
    </row>
    <row r="167" spans="1:18" x14ac:dyDescent="0.35">
      <c r="A167" s="5">
        <v>40452</v>
      </c>
      <c r="B167" s="109">
        <f t="shared" si="4"/>
        <v>65</v>
      </c>
      <c r="C167" s="89">
        <v>45</v>
      </c>
      <c r="D167" s="89">
        <v>7</v>
      </c>
      <c r="E167" s="89">
        <v>13</v>
      </c>
      <c r="F167" s="89"/>
      <c r="G167" s="89"/>
      <c r="H167" s="89"/>
      <c r="J167" s="111">
        <f t="shared" si="5"/>
        <v>14269433</v>
      </c>
      <c r="K167" s="90">
        <v>10324000</v>
      </c>
      <c r="L167" s="90">
        <v>1649433</v>
      </c>
      <c r="M167" s="90">
        <v>2296000</v>
      </c>
      <c r="N167" s="90"/>
      <c r="O167" s="90"/>
      <c r="P167" s="112"/>
      <c r="R167" s="8"/>
    </row>
    <row r="168" spans="1:18" x14ac:dyDescent="0.35">
      <c r="A168" s="5">
        <v>40483</v>
      </c>
      <c r="B168" s="109">
        <f t="shared" si="4"/>
        <v>62</v>
      </c>
      <c r="C168" s="89">
        <v>47</v>
      </c>
      <c r="D168" s="89">
        <v>5</v>
      </c>
      <c r="E168" s="89">
        <v>10</v>
      </c>
      <c r="F168" s="89"/>
      <c r="G168" s="89"/>
      <c r="H168" s="89"/>
      <c r="J168" s="111">
        <f t="shared" si="5"/>
        <v>12538167</v>
      </c>
      <c r="K168" s="90">
        <v>9457890</v>
      </c>
      <c r="L168" s="90">
        <v>1136327</v>
      </c>
      <c r="M168" s="90">
        <v>1943950</v>
      </c>
      <c r="N168" s="90"/>
      <c r="O168" s="90"/>
      <c r="P168" s="112"/>
      <c r="R168" s="8"/>
    </row>
    <row r="169" spans="1:18" x14ac:dyDescent="0.35">
      <c r="A169" s="5">
        <v>40513</v>
      </c>
      <c r="B169" s="109">
        <f t="shared" si="4"/>
        <v>51</v>
      </c>
      <c r="C169" s="89">
        <v>39</v>
      </c>
      <c r="D169" s="89">
        <v>2</v>
      </c>
      <c r="E169" s="89">
        <v>10</v>
      </c>
      <c r="F169" s="89"/>
      <c r="G169" s="89"/>
      <c r="H169" s="89"/>
      <c r="J169" s="111">
        <f t="shared" si="5"/>
        <v>10450200</v>
      </c>
      <c r="K169" s="90">
        <v>8102000</v>
      </c>
      <c r="L169" s="90">
        <v>384200</v>
      </c>
      <c r="M169" s="90">
        <v>1964000</v>
      </c>
      <c r="N169" s="90"/>
      <c r="O169" s="90"/>
      <c r="P169" s="112"/>
      <c r="R169" s="8"/>
    </row>
    <row r="170" spans="1:18" x14ac:dyDescent="0.35">
      <c r="A170" s="5">
        <v>40544</v>
      </c>
      <c r="B170" s="109">
        <f t="shared" si="4"/>
        <v>63</v>
      </c>
      <c r="C170" s="89">
        <v>45</v>
      </c>
      <c r="D170" s="89">
        <v>5</v>
      </c>
      <c r="E170" s="89">
        <v>13</v>
      </c>
      <c r="F170" s="89"/>
      <c r="G170" s="89"/>
      <c r="H170" s="89"/>
      <c r="J170" s="111">
        <f t="shared" si="5"/>
        <v>12111824</v>
      </c>
      <c r="K170" s="90">
        <v>8197145</v>
      </c>
      <c r="L170" s="90">
        <v>1061679</v>
      </c>
      <c r="M170" s="90">
        <v>2853000</v>
      </c>
      <c r="N170" s="90"/>
      <c r="O170" s="90"/>
      <c r="P170" s="112"/>
      <c r="R170" s="8"/>
    </row>
    <row r="171" spans="1:18" x14ac:dyDescent="0.35">
      <c r="A171" s="5">
        <v>40575</v>
      </c>
      <c r="B171" s="109">
        <f t="shared" si="4"/>
        <v>63</v>
      </c>
      <c r="C171" s="89">
        <v>44</v>
      </c>
      <c r="D171" s="89">
        <v>11</v>
      </c>
      <c r="E171" s="89">
        <v>8</v>
      </c>
      <c r="F171" s="89"/>
      <c r="G171" s="89"/>
      <c r="H171" s="89"/>
      <c r="J171" s="111">
        <f t="shared" si="5"/>
        <v>13660865</v>
      </c>
      <c r="K171" s="90">
        <v>9790410</v>
      </c>
      <c r="L171" s="90">
        <v>2587050</v>
      </c>
      <c r="M171" s="90">
        <v>1283405</v>
      </c>
      <c r="N171" s="90"/>
      <c r="O171" s="90"/>
      <c r="P171" s="112"/>
      <c r="R171" s="8"/>
    </row>
    <row r="172" spans="1:18" x14ac:dyDescent="0.35">
      <c r="A172" s="5">
        <v>40603</v>
      </c>
      <c r="B172" s="109">
        <f t="shared" si="4"/>
        <v>98</v>
      </c>
      <c r="C172" s="89">
        <v>78</v>
      </c>
      <c r="D172" s="89">
        <v>9</v>
      </c>
      <c r="E172" s="89">
        <v>11</v>
      </c>
      <c r="F172" s="89"/>
      <c r="G172" s="89"/>
      <c r="H172" s="89"/>
      <c r="J172" s="111">
        <f t="shared" si="5"/>
        <v>19096455</v>
      </c>
      <c r="K172" s="90">
        <v>15577000</v>
      </c>
      <c r="L172" s="90">
        <v>1835630</v>
      </c>
      <c r="M172" s="90">
        <v>1683825</v>
      </c>
      <c r="N172" s="90"/>
      <c r="O172" s="90"/>
      <c r="P172" s="112"/>
      <c r="R172" s="8"/>
    </row>
    <row r="173" spans="1:18" x14ac:dyDescent="0.35">
      <c r="A173" s="5">
        <v>40634</v>
      </c>
      <c r="B173" s="109">
        <f t="shared" si="4"/>
        <v>88</v>
      </c>
      <c r="C173" s="89">
        <v>73</v>
      </c>
      <c r="D173" s="89">
        <v>1</v>
      </c>
      <c r="E173" s="89">
        <v>14</v>
      </c>
      <c r="F173" s="89"/>
      <c r="G173" s="89"/>
      <c r="H173" s="89"/>
      <c r="J173" s="111">
        <f t="shared" si="5"/>
        <v>17978406</v>
      </c>
      <c r="K173" s="90">
        <v>15284000</v>
      </c>
      <c r="L173" s="90">
        <v>253626</v>
      </c>
      <c r="M173" s="90">
        <v>2440780</v>
      </c>
      <c r="N173" s="90"/>
      <c r="O173" s="90"/>
      <c r="P173" s="112"/>
      <c r="R173" s="8"/>
    </row>
    <row r="174" spans="1:18" x14ac:dyDescent="0.35">
      <c r="A174" s="5">
        <v>40664</v>
      </c>
      <c r="B174" s="109">
        <f t="shared" si="4"/>
        <v>72</v>
      </c>
      <c r="C174" s="89">
        <v>56</v>
      </c>
      <c r="D174" s="89">
        <v>6</v>
      </c>
      <c r="E174" s="89">
        <v>10</v>
      </c>
      <c r="F174" s="89"/>
      <c r="G174" s="89"/>
      <c r="H174" s="89"/>
      <c r="J174" s="111">
        <f t="shared" si="5"/>
        <v>14277153</v>
      </c>
      <c r="K174" s="90">
        <v>11208000</v>
      </c>
      <c r="L174" s="90">
        <v>1285603</v>
      </c>
      <c r="M174" s="90">
        <v>1783550</v>
      </c>
      <c r="N174" s="90"/>
      <c r="O174" s="90"/>
      <c r="P174" s="112"/>
      <c r="R174" s="8"/>
    </row>
    <row r="175" spans="1:18" x14ac:dyDescent="0.35">
      <c r="A175" s="5">
        <v>40695</v>
      </c>
      <c r="B175" s="109">
        <f t="shared" si="4"/>
        <v>92</v>
      </c>
      <c r="C175" s="89">
        <v>72</v>
      </c>
      <c r="D175" s="89">
        <v>9</v>
      </c>
      <c r="E175" s="89">
        <v>11</v>
      </c>
      <c r="F175" s="89"/>
      <c r="G175" s="89"/>
      <c r="H175" s="89"/>
      <c r="J175" s="111">
        <f t="shared" si="5"/>
        <v>19454124</v>
      </c>
      <c r="K175" s="90">
        <v>15488000</v>
      </c>
      <c r="L175" s="90">
        <v>2093879</v>
      </c>
      <c r="M175" s="90">
        <v>1872245</v>
      </c>
      <c r="N175" s="90"/>
      <c r="O175" s="90"/>
      <c r="P175" s="112"/>
      <c r="R175" s="8"/>
    </row>
    <row r="176" spans="1:18" x14ac:dyDescent="0.35">
      <c r="A176" s="5">
        <v>40725</v>
      </c>
      <c r="B176" s="109">
        <f t="shared" si="4"/>
        <v>80</v>
      </c>
      <c r="C176" s="89">
        <v>66</v>
      </c>
      <c r="D176" s="89">
        <v>5</v>
      </c>
      <c r="E176" s="89">
        <v>9</v>
      </c>
      <c r="F176" s="89"/>
      <c r="G176" s="89"/>
      <c r="H176" s="89"/>
      <c r="J176" s="111">
        <f t="shared" si="5"/>
        <v>14956879</v>
      </c>
      <c r="K176" s="90">
        <v>12708800</v>
      </c>
      <c r="L176" s="90">
        <v>838079</v>
      </c>
      <c r="M176" s="90">
        <v>1410000</v>
      </c>
      <c r="N176" s="90"/>
      <c r="O176" s="90"/>
      <c r="P176" s="112"/>
      <c r="R176" s="8"/>
    </row>
    <row r="177" spans="1:18" x14ac:dyDescent="0.35">
      <c r="A177" s="5">
        <v>40756</v>
      </c>
      <c r="B177" s="109">
        <f t="shared" si="4"/>
        <v>75</v>
      </c>
      <c r="C177" s="89">
        <v>49</v>
      </c>
      <c r="D177" s="89">
        <v>7</v>
      </c>
      <c r="E177" s="89">
        <v>19</v>
      </c>
      <c r="F177" s="89"/>
      <c r="G177" s="89"/>
      <c r="H177" s="89"/>
      <c r="J177" s="111">
        <f t="shared" si="5"/>
        <v>14641928</v>
      </c>
      <c r="K177" s="90">
        <v>9923949</v>
      </c>
      <c r="L177" s="90">
        <v>1544109</v>
      </c>
      <c r="M177" s="90">
        <v>3173870</v>
      </c>
      <c r="N177" s="90"/>
      <c r="O177" s="90"/>
      <c r="P177" s="112"/>
      <c r="R177" s="8"/>
    </row>
    <row r="178" spans="1:18" x14ac:dyDescent="0.35">
      <c r="A178" s="5">
        <v>40787</v>
      </c>
      <c r="B178" s="109">
        <f t="shared" si="4"/>
        <v>75</v>
      </c>
      <c r="C178" s="89">
        <v>60</v>
      </c>
      <c r="D178" s="89">
        <v>5</v>
      </c>
      <c r="E178" s="89">
        <v>10</v>
      </c>
      <c r="F178" s="89"/>
      <c r="G178" s="89"/>
      <c r="H178" s="89"/>
      <c r="J178" s="111">
        <f t="shared" si="5"/>
        <v>13961447</v>
      </c>
      <c r="K178" s="90">
        <v>11495600</v>
      </c>
      <c r="L178" s="90">
        <v>1081747</v>
      </c>
      <c r="M178" s="90">
        <v>1384100</v>
      </c>
      <c r="N178" s="90"/>
      <c r="O178" s="90"/>
      <c r="P178" s="112"/>
      <c r="R178" s="8"/>
    </row>
    <row r="179" spans="1:18" x14ac:dyDescent="0.35">
      <c r="A179" s="5">
        <v>40817</v>
      </c>
      <c r="B179" s="109">
        <f t="shared" si="4"/>
        <v>102</v>
      </c>
      <c r="C179" s="89">
        <v>84</v>
      </c>
      <c r="D179" s="89">
        <v>2</v>
      </c>
      <c r="E179" s="89">
        <v>16</v>
      </c>
      <c r="F179" s="89"/>
      <c r="G179" s="89"/>
      <c r="H179" s="89"/>
      <c r="J179" s="111">
        <f t="shared" si="5"/>
        <v>21265250</v>
      </c>
      <c r="K179" s="90">
        <v>18073590</v>
      </c>
      <c r="L179" s="90">
        <v>390130</v>
      </c>
      <c r="M179" s="90">
        <v>2801530</v>
      </c>
      <c r="N179" s="90"/>
      <c r="O179" s="90"/>
      <c r="P179" s="112"/>
      <c r="R179" s="8"/>
    </row>
    <row r="180" spans="1:18" x14ac:dyDescent="0.35">
      <c r="A180" s="5">
        <v>40848</v>
      </c>
      <c r="B180" s="109">
        <f t="shared" si="4"/>
        <v>77</v>
      </c>
      <c r="C180" s="89">
        <v>57</v>
      </c>
      <c r="D180" s="89">
        <v>11</v>
      </c>
      <c r="E180" s="89">
        <v>9</v>
      </c>
      <c r="F180" s="89"/>
      <c r="G180" s="89"/>
      <c r="H180" s="89"/>
      <c r="J180" s="111">
        <f t="shared" si="5"/>
        <v>16374933</v>
      </c>
      <c r="K180" s="90">
        <v>12579000</v>
      </c>
      <c r="L180" s="90">
        <v>2451553</v>
      </c>
      <c r="M180" s="90">
        <v>1344380</v>
      </c>
      <c r="N180" s="90"/>
      <c r="O180" s="90"/>
      <c r="P180" s="112"/>
      <c r="R180" s="8"/>
    </row>
    <row r="181" spans="1:18" x14ac:dyDescent="0.35">
      <c r="A181" s="5">
        <v>40878</v>
      </c>
      <c r="B181" s="109">
        <f t="shared" si="4"/>
        <v>82</v>
      </c>
      <c r="C181" s="89">
        <v>62</v>
      </c>
      <c r="D181" s="89">
        <v>9</v>
      </c>
      <c r="E181" s="89">
        <v>11</v>
      </c>
      <c r="F181" s="89"/>
      <c r="G181" s="89"/>
      <c r="H181" s="89"/>
      <c r="J181" s="111">
        <f t="shared" si="5"/>
        <v>17088485</v>
      </c>
      <c r="K181" s="90">
        <v>12496500</v>
      </c>
      <c r="L181" s="90">
        <v>2213515</v>
      </c>
      <c r="M181" s="90">
        <v>2378470</v>
      </c>
      <c r="N181" s="90"/>
      <c r="O181" s="90"/>
      <c r="P181" s="112"/>
      <c r="R181" s="8"/>
    </row>
    <row r="182" spans="1:18" x14ac:dyDescent="0.35">
      <c r="A182" s="5">
        <v>40909</v>
      </c>
      <c r="B182" s="109">
        <f t="shared" si="4"/>
        <v>98</v>
      </c>
      <c r="C182" s="89">
        <v>60</v>
      </c>
      <c r="D182" s="89">
        <v>23</v>
      </c>
      <c r="E182" s="89">
        <v>15</v>
      </c>
      <c r="F182" s="89"/>
      <c r="G182" s="89"/>
      <c r="H182" s="89"/>
      <c r="J182" s="111">
        <f t="shared" si="5"/>
        <v>20886995</v>
      </c>
      <c r="K182" s="90">
        <v>13861290</v>
      </c>
      <c r="L182" s="90">
        <v>4502748</v>
      </c>
      <c r="M182" s="90">
        <v>2522957</v>
      </c>
      <c r="N182" s="90"/>
      <c r="O182" s="90"/>
      <c r="P182" s="112"/>
      <c r="R182" s="8"/>
    </row>
    <row r="183" spans="1:18" x14ac:dyDescent="0.35">
      <c r="A183" s="5">
        <v>40940</v>
      </c>
      <c r="B183" s="109">
        <f t="shared" si="4"/>
        <v>99</v>
      </c>
      <c r="C183" s="89">
        <v>59</v>
      </c>
      <c r="D183" s="89">
        <v>18</v>
      </c>
      <c r="E183" s="89">
        <v>22</v>
      </c>
      <c r="F183" s="89"/>
      <c r="G183" s="89"/>
      <c r="H183" s="89"/>
      <c r="J183" s="111">
        <f t="shared" si="5"/>
        <v>19044018</v>
      </c>
      <c r="K183" s="90">
        <v>12025000</v>
      </c>
      <c r="L183" s="90">
        <v>3820968</v>
      </c>
      <c r="M183" s="90">
        <v>3198050</v>
      </c>
      <c r="N183" s="90"/>
      <c r="O183" s="90"/>
      <c r="P183" s="112"/>
      <c r="R183" s="8"/>
    </row>
    <row r="184" spans="1:18" x14ac:dyDescent="0.35">
      <c r="A184" s="5">
        <v>40969</v>
      </c>
      <c r="B184" s="109">
        <f t="shared" si="4"/>
        <v>92</v>
      </c>
      <c r="C184" s="89">
        <v>64</v>
      </c>
      <c r="D184" s="89">
        <v>11</v>
      </c>
      <c r="E184" s="89">
        <v>17</v>
      </c>
      <c r="F184" s="89"/>
      <c r="G184" s="89"/>
      <c r="H184" s="89"/>
      <c r="J184" s="111">
        <f t="shared" si="5"/>
        <v>20129266</v>
      </c>
      <c r="K184" s="90">
        <v>15267000</v>
      </c>
      <c r="L184" s="90">
        <v>2399096</v>
      </c>
      <c r="M184" s="90">
        <v>2463170</v>
      </c>
      <c r="N184" s="90"/>
      <c r="O184" s="90"/>
      <c r="P184" s="112"/>
      <c r="R184" s="8"/>
    </row>
    <row r="185" spans="1:18" x14ac:dyDescent="0.35">
      <c r="A185" s="5">
        <v>41000</v>
      </c>
      <c r="B185" s="109">
        <f t="shared" si="4"/>
        <v>127</v>
      </c>
      <c r="C185" s="89">
        <v>74</v>
      </c>
      <c r="D185" s="89">
        <v>24</v>
      </c>
      <c r="E185" s="89">
        <v>29</v>
      </c>
      <c r="F185" s="89"/>
      <c r="G185" s="89"/>
      <c r="H185" s="89"/>
      <c r="J185" s="111">
        <f t="shared" si="5"/>
        <v>27380762</v>
      </c>
      <c r="K185" s="90">
        <v>18592000</v>
      </c>
      <c r="L185" s="90">
        <v>4735019</v>
      </c>
      <c r="M185" s="90">
        <v>4053743</v>
      </c>
      <c r="N185" s="90"/>
      <c r="O185" s="90"/>
      <c r="P185" s="112"/>
      <c r="R185" s="8"/>
    </row>
    <row r="186" spans="1:18" x14ac:dyDescent="0.35">
      <c r="A186" s="5">
        <v>41030</v>
      </c>
      <c r="B186" s="109">
        <f t="shared" si="4"/>
        <v>118</v>
      </c>
      <c r="C186" s="89">
        <v>68</v>
      </c>
      <c r="D186" s="89">
        <v>12</v>
      </c>
      <c r="E186" s="89">
        <v>38</v>
      </c>
      <c r="F186" s="89"/>
      <c r="G186" s="89"/>
      <c r="H186" s="89"/>
      <c r="J186" s="111">
        <f t="shared" si="5"/>
        <v>22703537</v>
      </c>
      <c r="K186" s="90">
        <v>14727750</v>
      </c>
      <c r="L186" s="90">
        <v>2651957</v>
      </c>
      <c r="M186" s="90">
        <v>5323830</v>
      </c>
      <c r="N186" s="90"/>
      <c r="O186" s="90"/>
      <c r="P186" s="112"/>
      <c r="R186" s="8"/>
    </row>
    <row r="187" spans="1:18" x14ac:dyDescent="0.35">
      <c r="A187" s="5">
        <v>41061</v>
      </c>
      <c r="B187" s="109">
        <f t="shared" si="4"/>
        <v>105</v>
      </c>
      <c r="C187" s="89">
        <v>57</v>
      </c>
      <c r="D187" s="89">
        <v>18</v>
      </c>
      <c r="E187" s="89">
        <v>30</v>
      </c>
      <c r="F187" s="89"/>
      <c r="G187" s="89"/>
      <c r="H187" s="89"/>
      <c r="J187" s="111">
        <f t="shared" si="5"/>
        <v>18978151</v>
      </c>
      <c r="K187" s="90">
        <v>11744000</v>
      </c>
      <c r="L187" s="90">
        <v>3316672</v>
      </c>
      <c r="M187" s="90">
        <v>3917479</v>
      </c>
      <c r="N187" s="90"/>
      <c r="O187" s="90"/>
      <c r="P187" s="112"/>
      <c r="R187" s="8"/>
    </row>
    <row r="188" spans="1:18" x14ac:dyDescent="0.35">
      <c r="A188" s="5">
        <v>41091</v>
      </c>
      <c r="B188" s="109">
        <f t="shared" si="4"/>
        <v>92</v>
      </c>
      <c r="C188" s="89">
        <v>50</v>
      </c>
      <c r="D188" s="89">
        <v>14</v>
      </c>
      <c r="E188" s="89">
        <v>28</v>
      </c>
      <c r="F188" s="89"/>
      <c r="G188" s="89"/>
      <c r="H188" s="89"/>
      <c r="J188" s="111">
        <f t="shared" si="5"/>
        <v>20033298</v>
      </c>
      <c r="K188" s="90">
        <v>13572000</v>
      </c>
      <c r="L188" s="90">
        <v>2753038</v>
      </c>
      <c r="M188" s="90">
        <v>3708260</v>
      </c>
      <c r="N188" s="90"/>
      <c r="O188" s="90"/>
      <c r="P188" s="112"/>
      <c r="R188" s="8"/>
    </row>
    <row r="189" spans="1:18" x14ac:dyDescent="0.35">
      <c r="A189" s="5">
        <v>41122</v>
      </c>
      <c r="B189" s="109">
        <f t="shared" si="4"/>
        <v>86</v>
      </c>
      <c r="C189" s="89">
        <v>47</v>
      </c>
      <c r="D189" s="89">
        <v>14</v>
      </c>
      <c r="E189" s="89">
        <v>25</v>
      </c>
      <c r="F189" s="89"/>
      <c r="G189" s="89"/>
      <c r="H189" s="89"/>
      <c r="J189" s="111">
        <f t="shared" si="5"/>
        <v>18318245</v>
      </c>
      <c r="K189" s="90">
        <v>11524000</v>
      </c>
      <c r="L189" s="90">
        <v>3639265</v>
      </c>
      <c r="M189" s="90">
        <v>3154980</v>
      </c>
      <c r="N189" s="90"/>
      <c r="O189" s="90"/>
      <c r="P189" s="112"/>
      <c r="R189" s="8"/>
    </row>
    <row r="190" spans="1:18" x14ac:dyDescent="0.35">
      <c r="A190" s="5">
        <v>41153</v>
      </c>
      <c r="B190" s="109">
        <f t="shared" si="4"/>
        <v>122</v>
      </c>
      <c r="C190" s="89">
        <v>69</v>
      </c>
      <c r="D190" s="89">
        <v>25</v>
      </c>
      <c r="E190" s="89">
        <v>28</v>
      </c>
      <c r="F190" s="89"/>
      <c r="G190" s="89"/>
      <c r="H190" s="89"/>
      <c r="J190" s="111">
        <f t="shared" si="5"/>
        <v>24873220</v>
      </c>
      <c r="K190" s="90">
        <v>15132000</v>
      </c>
      <c r="L190" s="90">
        <v>5762960</v>
      </c>
      <c r="M190" s="90">
        <v>3978260</v>
      </c>
      <c r="N190" s="90"/>
      <c r="O190" s="90"/>
      <c r="P190" s="112"/>
      <c r="R190" s="8"/>
    </row>
    <row r="191" spans="1:18" x14ac:dyDescent="0.35">
      <c r="A191" s="5">
        <v>41183</v>
      </c>
      <c r="B191" s="109">
        <f t="shared" si="4"/>
        <v>134</v>
      </c>
      <c r="C191" s="89">
        <v>67</v>
      </c>
      <c r="D191" s="89">
        <v>10</v>
      </c>
      <c r="E191" s="89">
        <v>57</v>
      </c>
      <c r="F191" s="89"/>
      <c r="G191" s="89"/>
      <c r="H191" s="89"/>
      <c r="J191" s="111">
        <f t="shared" si="5"/>
        <v>27479829</v>
      </c>
      <c r="K191" s="90">
        <v>17433000</v>
      </c>
      <c r="L191" s="90">
        <v>2230949</v>
      </c>
      <c r="M191" s="90">
        <v>7815880</v>
      </c>
      <c r="N191" s="90"/>
      <c r="O191" s="90"/>
      <c r="P191" s="112"/>
      <c r="R191" s="8"/>
    </row>
    <row r="192" spans="1:18" x14ac:dyDescent="0.35">
      <c r="A192" s="5">
        <v>41214</v>
      </c>
      <c r="B192" s="109">
        <f t="shared" si="4"/>
        <v>107</v>
      </c>
      <c r="C192" s="89">
        <v>44</v>
      </c>
      <c r="D192" s="89">
        <v>31</v>
      </c>
      <c r="E192" s="89">
        <v>32</v>
      </c>
      <c r="F192" s="89"/>
      <c r="G192" s="89"/>
      <c r="H192" s="89"/>
      <c r="J192" s="111">
        <f t="shared" si="5"/>
        <v>19470053</v>
      </c>
      <c r="K192" s="90">
        <v>8056000</v>
      </c>
      <c r="L192" s="90">
        <v>6993393</v>
      </c>
      <c r="M192" s="90">
        <v>4420660</v>
      </c>
      <c r="N192" s="90"/>
      <c r="O192" s="90"/>
      <c r="P192" s="112"/>
      <c r="R192" s="8"/>
    </row>
    <row r="193" spans="1:18" x14ac:dyDescent="0.35">
      <c r="A193" s="5">
        <v>41244</v>
      </c>
      <c r="B193" s="109">
        <f t="shared" si="4"/>
        <v>87</v>
      </c>
      <c r="C193" s="89">
        <v>46</v>
      </c>
      <c r="D193" s="89">
        <v>15</v>
      </c>
      <c r="E193" s="89">
        <v>26</v>
      </c>
      <c r="F193" s="89"/>
      <c r="G193" s="89"/>
      <c r="H193" s="89"/>
      <c r="J193" s="111">
        <f t="shared" si="5"/>
        <v>17677986</v>
      </c>
      <c r="K193" s="90">
        <v>10860000</v>
      </c>
      <c r="L193" s="90">
        <v>2901646</v>
      </c>
      <c r="M193" s="90">
        <v>3916340</v>
      </c>
      <c r="N193" s="90"/>
      <c r="O193" s="90"/>
      <c r="P193" s="112"/>
      <c r="R193" s="8"/>
    </row>
    <row r="194" spans="1:18" x14ac:dyDescent="0.35">
      <c r="A194" s="5">
        <v>41275</v>
      </c>
      <c r="B194" s="109">
        <f t="shared" si="4"/>
        <v>84</v>
      </c>
      <c r="C194" s="89">
        <v>37</v>
      </c>
      <c r="D194" s="89">
        <v>16</v>
      </c>
      <c r="E194" s="89">
        <v>31</v>
      </c>
      <c r="F194" s="89"/>
      <c r="G194" s="89"/>
      <c r="H194" s="89"/>
      <c r="J194" s="111">
        <f t="shared" si="5"/>
        <v>17539754</v>
      </c>
      <c r="K194" s="90">
        <v>9320000</v>
      </c>
      <c r="L194" s="90">
        <v>3487284</v>
      </c>
      <c r="M194" s="90">
        <v>4732470</v>
      </c>
      <c r="N194" s="90"/>
      <c r="O194" s="90"/>
      <c r="P194" s="112"/>
      <c r="R194" s="8"/>
    </row>
    <row r="195" spans="1:18" x14ac:dyDescent="0.35">
      <c r="A195" s="5">
        <v>41306</v>
      </c>
      <c r="B195" s="109">
        <f t="shared" ref="B195:B224" si="6">SUM(C195:H195)</f>
        <v>168</v>
      </c>
      <c r="C195" s="89">
        <v>84</v>
      </c>
      <c r="D195" s="89">
        <v>35</v>
      </c>
      <c r="E195" s="89">
        <v>49</v>
      </c>
      <c r="F195" s="89"/>
      <c r="G195" s="89"/>
      <c r="H195" s="89"/>
      <c r="J195" s="111">
        <f t="shared" ref="J195:J225" si="7">SUM(K195:P195)</f>
        <v>32144970</v>
      </c>
      <c r="K195" s="90">
        <v>18782240</v>
      </c>
      <c r="L195" s="90">
        <v>7483410</v>
      </c>
      <c r="M195" s="90">
        <v>5879320</v>
      </c>
      <c r="N195" s="90"/>
      <c r="O195" s="90"/>
      <c r="P195" s="112"/>
      <c r="R195" s="8"/>
    </row>
    <row r="196" spans="1:18" x14ac:dyDescent="0.35">
      <c r="A196" s="5">
        <v>41334</v>
      </c>
      <c r="B196" s="109">
        <f t="shared" si="6"/>
        <v>124</v>
      </c>
      <c r="C196" s="89">
        <v>44</v>
      </c>
      <c r="D196" s="89">
        <v>35</v>
      </c>
      <c r="E196" s="89">
        <v>45</v>
      </c>
      <c r="F196" s="89"/>
      <c r="G196" s="89"/>
      <c r="H196" s="89"/>
      <c r="J196" s="111">
        <f t="shared" si="7"/>
        <v>25192659</v>
      </c>
      <c r="K196" s="90">
        <v>12083000</v>
      </c>
      <c r="L196" s="90">
        <v>6899369</v>
      </c>
      <c r="M196" s="90">
        <v>6210290</v>
      </c>
      <c r="N196" s="90"/>
      <c r="O196" s="90"/>
      <c r="P196" s="112"/>
      <c r="R196" s="8"/>
    </row>
    <row r="197" spans="1:18" x14ac:dyDescent="0.35">
      <c r="A197" s="5">
        <v>41365</v>
      </c>
      <c r="B197" s="109">
        <f t="shared" si="6"/>
        <v>160</v>
      </c>
      <c r="C197" s="89">
        <v>105</v>
      </c>
      <c r="D197" s="89">
        <v>15</v>
      </c>
      <c r="E197" s="89">
        <v>40</v>
      </c>
      <c r="F197" s="89"/>
      <c r="G197" s="89"/>
      <c r="H197" s="89"/>
      <c r="J197" s="111">
        <f t="shared" si="7"/>
        <v>35263573</v>
      </c>
      <c r="K197" s="90">
        <v>26446500</v>
      </c>
      <c r="L197" s="90">
        <v>3063967</v>
      </c>
      <c r="M197" s="90">
        <v>5753106</v>
      </c>
      <c r="N197" s="90"/>
      <c r="O197" s="90"/>
      <c r="P197" s="112"/>
      <c r="R197" s="8"/>
    </row>
    <row r="198" spans="1:18" x14ac:dyDescent="0.35">
      <c r="A198" s="5">
        <v>41395</v>
      </c>
      <c r="B198" s="109">
        <f t="shared" si="6"/>
        <v>143</v>
      </c>
      <c r="C198" s="89">
        <v>82</v>
      </c>
      <c r="D198" s="89">
        <v>21</v>
      </c>
      <c r="E198" s="89">
        <v>40</v>
      </c>
      <c r="F198" s="89"/>
      <c r="G198" s="89"/>
      <c r="H198" s="89"/>
      <c r="J198" s="111">
        <f t="shared" si="7"/>
        <v>32394761</v>
      </c>
      <c r="K198" s="90">
        <v>21125000</v>
      </c>
      <c r="L198" s="90">
        <v>5087541</v>
      </c>
      <c r="M198" s="90">
        <v>6182220</v>
      </c>
      <c r="N198" s="90"/>
      <c r="O198" s="90"/>
      <c r="P198" s="112"/>
      <c r="R198" s="8"/>
    </row>
    <row r="199" spans="1:18" x14ac:dyDescent="0.35">
      <c r="A199" s="5">
        <v>41426</v>
      </c>
      <c r="B199" s="109">
        <f t="shared" si="6"/>
        <v>123</v>
      </c>
      <c r="C199" s="89">
        <v>69</v>
      </c>
      <c r="D199" s="89">
        <v>32</v>
      </c>
      <c r="E199" s="89">
        <v>22</v>
      </c>
      <c r="F199" s="89"/>
      <c r="G199" s="89"/>
      <c r="H199" s="89"/>
      <c r="J199" s="111">
        <f t="shared" si="7"/>
        <v>27486395</v>
      </c>
      <c r="K199" s="90">
        <v>16607161</v>
      </c>
      <c r="L199" s="90">
        <v>7164460</v>
      </c>
      <c r="M199" s="90">
        <v>3714774</v>
      </c>
      <c r="N199" s="90"/>
      <c r="O199" s="90"/>
      <c r="P199" s="112"/>
      <c r="R199" s="8"/>
    </row>
    <row r="200" spans="1:18" x14ac:dyDescent="0.35">
      <c r="A200" s="5">
        <v>41456</v>
      </c>
      <c r="B200" s="109">
        <f t="shared" si="6"/>
        <v>139</v>
      </c>
      <c r="C200" s="89">
        <v>73</v>
      </c>
      <c r="D200" s="89">
        <v>49</v>
      </c>
      <c r="E200" s="89">
        <v>17</v>
      </c>
      <c r="F200" s="89"/>
      <c r="G200" s="89"/>
      <c r="H200" s="89"/>
      <c r="J200" s="111">
        <f t="shared" si="7"/>
        <v>33092336</v>
      </c>
      <c r="K200" s="90">
        <v>18212000</v>
      </c>
      <c r="L200" s="90">
        <v>10678882</v>
      </c>
      <c r="M200" s="90">
        <v>4201454</v>
      </c>
      <c r="N200" s="90"/>
      <c r="O200" s="90"/>
      <c r="P200" s="112"/>
      <c r="R200" s="8"/>
    </row>
    <row r="201" spans="1:18" x14ac:dyDescent="0.35">
      <c r="A201" s="5">
        <v>41487</v>
      </c>
      <c r="B201" s="109">
        <f t="shared" si="6"/>
        <v>114</v>
      </c>
      <c r="C201" s="89">
        <v>52</v>
      </c>
      <c r="D201" s="89">
        <v>35</v>
      </c>
      <c r="E201" s="89">
        <v>27</v>
      </c>
      <c r="F201" s="89"/>
      <c r="G201" s="89"/>
      <c r="H201" s="89"/>
      <c r="J201" s="111">
        <f t="shared" si="7"/>
        <v>26325989</v>
      </c>
      <c r="K201" s="90">
        <v>14502000</v>
      </c>
      <c r="L201" s="90">
        <v>8607818</v>
      </c>
      <c r="M201" s="90">
        <v>3216171</v>
      </c>
      <c r="N201" s="90"/>
      <c r="O201" s="90"/>
      <c r="P201" s="112"/>
      <c r="R201" s="8"/>
    </row>
    <row r="202" spans="1:18" x14ac:dyDescent="0.35">
      <c r="A202" s="5">
        <v>41518</v>
      </c>
      <c r="B202" s="109">
        <f t="shared" si="6"/>
        <v>123</v>
      </c>
      <c r="C202" s="89">
        <v>64</v>
      </c>
      <c r="D202" s="89">
        <v>42</v>
      </c>
      <c r="E202" s="89">
        <v>17</v>
      </c>
      <c r="F202" s="89"/>
      <c r="G202" s="89"/>
      <c r="H202" s="89"/>
      <c r="J202" s="111">
        <f t="shared" si="7"/>
        <v>30846823</v>
      </c>
      <c r="K202" s="90">
        <v>19584000</v>
      </c>
      <c r="L202" s="90">
        <v>8975968</v>
      </c>
      <c r="M202" s="90">
        <v>2286855</v>
      </c>
      <c r="N202" s="90"/>
      <c r="O202" s="90"/>
      <c r="P202" s="112"/>
      <c r="R202" s="8"/>
    </row>
    <row r="203" spans="1:18" x14ac:dyDescent="0.35">
      <c r="A203" s="5">
        <v>41548</v>
      </c>
      <c r="B203" s="109">
        <f t="shared" si="6"/>
        <v>116</v>
      </c>
      <c r="C203" s="89">
        <v>67</v>
      </c>
      <c r="D203" s="89">
        <v>28</v>
      </c>
      <c r="E203" s="89">
        <v>21</v>
      </c>
      <c r="F203" s="89"/>
      <c r="G203" s="89"/>
      <c r="H203" s="89"/>
      <c r="J203" s="111">
        <f t="shared" si="7"/>
        <v>26613431</v>
      </c>
      <c r="K203" s="90">
        <v>16648000</v>
      </c>
      <c r="L203" s="90">
        <v>6695623</v>
      </c>
      <c r="M203" s="90">
        <v>3269808</v>
      </c>
      <c r="N203" s="90"/>
      <c r="O203" s="90"/>
      <c r="P203" s="112"/>
      <c r="R203" s="8"/>
    </row>
    <row r="204" spans="1:18" x14ac:dyDescent="0.35">
      <c r="A204" s="5">
        <v>41579</v>
      </c>
      <c r="B204" s="109">
        <f t="shared" si="6"/>
        <v>114</v>
      </c>
      <c r="C204" s="89">
        <v>61</v>
      </c>
      <c r="D204" s="89">
        <v>30</v>
      </c>
      <c r="E204" s="89">
        <v>23</v>
      </c>
      <c r="F204" s="89"/>
      <c r="G204" s="89"/>
      <c r="H204" s="89"/>
      <c r="J204" s="111">
        <f t="shared" si="7"/>
        <v>26774493</v>
      </c>
      <c r="K204" s="90">
        <v>16763113</v>
      </c>
      <c r="L204" s="90">
        <v>6808641</v>
      </c>
      <c r="M204" s="90">
        <v>3202739</v>
      </c>
      <c r="N204" s="90"/>
      <c r="O204" s="90"/>
      <c r="P204" s="112"/>
      <c r="R204" s="8"/>
    </row>
    <row r="205" spans="1:18" x14ac:dyDescent="0.35">
      <c r="A205" s="5">
        <v>41609</v>
      </c>
      <c r="B205" s="109">
        <f t="shared" si="6"/>
        <v>117</v>
      </c>
      <c r="C205" s="89">
        <v>56</v>
      </c>
      <c r="D205" s="89">
        <v>30</v>
      </c>
      <c r="E205" s="89">
        <v>31</v>
      </c>
      <c r="F205" s="89"/>
      <c r="G205" s="89"/>
      <c r="H205" s="89"/>
      <c r="J205" s="111">
        <f t="shared" si="7"/>
        <v>24349279</v>
      </c>
      <c r="K205" s="90">
        <v>12994000</v>
      </c>
      <c r="L205" s="90">
        <v>6835777</v>
      </c>
      <c r="M205" s="90">
        <v>4519502</v>
      </c>
      <c r="N205" s="90"/>
      <c r="O205" s="90"/>
      <c r="P205" s="112"/>
      <c r="R205" s="8"/>
    </row>
    <row r="206" spans="1:18" x14ac:dyDescent="0.35">
      <c r="A206" s="5">
        <v>41640</v>
      </c>
      <c r="B206" s="109">
        <f t="shared" si="6"/>
        <v>114</v>
      </c>
      <c r="C206" s="89">
        <v>60</v>
      </c>
      <c r="D206" s="89">
        <v>22</v>
      </c>
      <c r="E206" s="89">
        <v>32</v>
      </c>
      <c r="F206" s="89"/>
      <c r="G206" s="89"/>
      <c r="H206" s="89"/>
      <c r="J206" s="111">
        <f t="shared" si="7"/>
        <v>26321582</v>
      </c>
      <c r="K206" s="90">
        <v>16645869</v>
      </c>
      <c r="L206" s="90">
        <v>4853535</v>
      </c>
      <c r="M206" s="90">
        <v>4822178</v>
      </c>
      <c r="N206" s="90"/>
      <c r="O206" s="90"/>
      <c r="P206" s="112"/>
      <c r="R206" s="8"/>
    </row>
    <row r="207" spans="1:18" x14ac:dyDescent="0.35">
      <c r="A207" s="5">
        <v>41671</v>
      </c>
      <c r="B207" s="109">
        <f t="shared" si="6"/>
        <v>121</v>
      </c>
      <c r="C207" s="89">
        <v>77</v>
      </c>
      <c r="D207" s="89">
        <v>14</v>
      </c>
      <c r="E207" s="89">
        <v>30</v>
      </c>
      <c r="F207" s="89"/>
      <c r="G207" s="89"/>
      <c r="H207" s="89"/>
      <c r="J207" s="111">
        <f t="shared" si="7"/>
        <v>25574573</v>
      </c>
      <c r="K207" s="90">
        <v>18141860</v>
      </c>
      <c r="L207" s="90">
        <v>3141234</v>
      </c>
      <c r="M207" s="90">
        <v>4291479</v>
      </c>
      <c r="N207" s="90"/>
      <c r="O207" s="90"/>
      <c r="P207" s="112"/>
      <c r="R207" s="8"/>
    </row>
    <row r="208" spans="1:18" x14ac:dyDescent="0.35">
      <c r="A208" s="5">
        <v>41699</v>
      </c>
      <c r="B208" s="109">
        <f t="shared" si="6"/>
        <v>154</v>
      </c>
      <c r="C208" s="89">
        <v>97</v>
      </c>
      <c r="D208" s="89">
        <v>24</v>
      </c>
      <c r="E208" s="89">
        <v>33</v>
      </c>
      <c r="F208" s="89"/>
      <c r="G208" s="89"/>
      <c r="H208" s="89"/>
      <c r="J208" s="111">
        <f t="shared" si="7"/>
        <v>24585898</v>
      </c>
      <c r="K208" s="90">
        <v>15001704</v>
      </c>
      <c r="L208" s="90">
        <v>5093136</v>
      </c>
      <c r="M208" s="90">
        <v>4491058</v>
      </c>
      <c r="N208" s="90"/>
      <c r="O208" s="90"/>
      <c r="P208" s="112"/>
      <c r="R208" s="8"/>
    </row>
    <row r="209" spans="1:18" x14ac:dyDescent="0.35">
      <c r="A209" s="5">
        <v>41730</v>
      </c>
      <c r="B209" s="109">
        <f t="shared" si="6"/>
        <v>145</v>
      </c>
      <c r="C209" s="89">
        <v>74</v>
      </c>
      <c r="D209" s="89">
        <v>16</v>
      </c>
      <c r="E209" s="89">
        <v>55</v>
      </c>
      <c r="F209" s="89"/>
      <c r="G209" s="89"/>
      <c r="H209" s="89"/>
      <c r="I209" s="8"/>
      <c r="J209" s="111">
        <f t="shared" si="7"/>
        <v>28363526</v>
      </c>
      <c r="K209" s="90">
        <v>16797000</v>
      </c>
      <c r="L209" s="90">
        <v>3670607</v>
      </c>
      <c r="M209" s="90">
        <v>7895919</v>
      </c>
      <c r="N209" s="90"/>
      <c r="O209" s="90"/>
      <c r="P209" s="112"/>
      <c r="R209" s="8"/>
    </row>
    <row r="210" spans="1:18" x14ac:dyDescent="0.35">
      <c r="A210" s="5">
        <v>41760</v>
      </c>
      <c r="B210" s="109">
        <f t="shared" si="6"/>
        <v>138</v>
      </c>
      <c r="C210" s="89">
        <v>77</v>
      </c>
      <c r="D210" s="89">
        <v>27</v>
      </c>
      <c r="E210" s="89">
        <v>34</v>
      </c>
      <c r="F210" s="89"/>
      <c r="G210" s="89"/>
      <c r="H210" s="89"/>
      <c r="J210" s="111">
        <f t="shared" si="7"/>
        <v>32005231</v>
      </c>
      <c r="K210" s="90">
        <v>21043630</v>
      </c>
      <c r="L210" s="90">
        <v>5951097</v>
      </c>
      <c r="M210" s="90">
        <v>5010504</v>
      </c>
      <c r="N210" s="90"/>
      <c r="O210" s="90"/>
      <c r="P210" s="112"/>
      <c r="R210" s="8"/>
    </row>
    <row r="211" spans="1:18" x14ac:dyDescent="0.35">
      <c r="A211" s="5">
        <v>41791</v>
      </c>
      <c r="B211" s="109">
        <f t="shared" si="6"/>
        <v>149</v>
      </c>
      <c r="C211" s="89">
        <v>98</v>
      </c>
      <c r="D211" s="89">
        <v>22</v>
      </c>
      <c r="E211" s="89">
        <v>29</v>
      </c>
      <c r="F211" s="89"/>
      <c r="G211" s="89"/>
      <c r="H211" s="89"/>
      <c r="J211" s="111">
        <f t="shared" si="7"/>
        <v>34903786</v>
      </c>
      <c r="K211" s="90">
        <v>24580719</v>
      </c>
      <c r="L211" s="90">
        <v>5203086</v>
      </c>
      <c r="M211" s="90">
        <v>5119981</v>
      </c>
      <c r="N211" s="90"/>
      <c r="O211" s="90"/>
      <c r="P211" s="112"/>
      <c r="R211" s="8"/>
    </row>
    <row r="212" spans="1:18" x14ac:dyDescent="0.35">
      <c r="A212" s="5">
        <v>41821</v>
      </c>
      <c r="B212" s="109">
        <f t="shared" si="6"/>
        <v>127</v>
      </c>
      <c r="C212" s="89">
        <v>65</v>
      </c>
      <c r="D212" s="89">
        <v>31</v>
      </c>
      <c r="E212" s="89">
        <v>31</v>
      </c>
      <c r="F212" s="89"/>
      <c r="G212" s="89"/>
      <c r="H212" s="89"/>
      <c r="J212" s="111">
        <f t="shared" si="7"/>
        <v>27413982</v>
      </c>
      <c r="K212" s="90">
        <v>14707969</v>
      </c>
      <c r="L212" s="90">
        <v>7703467</v>
      </c>
      <c r="M212" s="90">
        <v>5002546</v>
      </c>
      <c r="N212" s="90"/>
      <c r="O212" s="90"/>
      <c r="P212" s="112"/>
      <c r="R212" s="8"/>
    </row>
    <row r="213" spans="1:18" x14ac:dyDescent="0.35">
      <c r="A213" s="5">
        <v>41852</v>
      </c>
      <c r="B213" s="109">
        <f t="shared" si="6"/>
        <v>122</v>
      </c>
      <c r="C213" s="89">
        <v>94</v>
      </c>
      <c r="D213" s="89">
        <v>17</v>
      </c>
      <c r="E213" s="89">
        <v>11</v>
      </c>
      <c r="F213" s="89"/>
      <c r="G213" s="89"/>
      <c r="H213" s="89"/>
      <c r="J213" s="111">
        <f t="shared" si="7"/>
        <v>31030507</v>
      </c>
      <c r="K213" s="90">
        <v>25045053</v>
      </c>
      <c r="L213" s="90">
        <v>4131181</v>
      </c>
      <c r="M213" s="90">
        <v>1854273</v>
      </c>
      <c r="N213" s="90"/>
      <c r="O213" s="90"/>
      <c r="P213" s="112"/>
      <c r="R213" s="8"/>
    </row>
    <row r="214" spans="1:18" x14ac:dyDescent="0.35">
      <c r="A214" s="5">
        <v>41883</v>
      </c>
      <c r="B214" s="109">
        <f t="shared" si="6"/>
        <v>133</v>
      </c>
      <c r="C214" s="89">
        <v>89</v>
      </c>
      <c r="D214" s="89">
        <v>32</v>
      </c>
      <c r="E214" s="89">
        <v>12</v>
      </c>
      <c r="F214" s="89"/>
      <c r="G214" s="89"/>
      <c r="H214" s="89"/>
      <c r="J214" s="111">
        <f t="shared" si="7"/>
        <v>32287377</v>
      </c>
      <c r="K214" s="90">
        <v>22914508</v>
      </c>
      <c r="L214" s="90">
        <v>7077638</v>
      </c>
      <c r="M214" s="90">
        <v>2295231</v>
      </c>
      <c r="N214" s="90"/>
      <c r="O214" s="90"/>
      <c r="P214" s="112"/>
      <c r="R214" s="8"/>
    </row>
    <row r="215" spans="1:18" x14ac:dyDescent="0.35">
      <c r="A215" s="5">
        <v>41913</v>
      </c>
      <c r="B215" s="109">
        <f t="shared" si="6"/>
        <v>169</v>
      </c>
      <c r="C215" s="89">
        <v>122</v>
      </c>
      <c r="D215" s="89">
        <v>18</v>
      </c>
      <c r="E215" s="89">
        <v>29</v>
      </c>
      <c r="F215" s="89"/>
      <c r="G215" s="89"/>
      <c r="H215" s="89"/>
      <c r="J215" s="111">
        <f t="shared" si="7"/>
        <v>41832266</v>
      </c>
      <c r="K215" s="90">
        <v>32566341</v>
      </c>
      <c r="L215" s="90">
        <v>4737733</v>
      </c>
      <c r="M215" s="90">
        <v>4528192</v>
      </c>
      <c r="N215" s="90"/>
      <c r="O215" s="90"/>
      <c r="P215" s="112"/>
      <c r="R215" s="8"/>
    </row>
    <row r="216" spans="1:18" x14ac:dyDescent="0.35">
      <c r="A216" s="5">
        <v>41944</v>
      </c>
      <c r="B216" s="109">
        <f t="shared" si="6"/>
        <v>103</v>
      </c>
      <c r="C216" s="89">
        <v>67</v>
      </c>
      <c r="D216" s="89">
        <v>14</v>
      </c>
      <c r="E216" s="89">
        <v>22</v>
      </c>
      <c r="F216" s="89"/>
      <c r="G216" s="89"/>
      <c r="H216" s="89"/>
      <c r="J216" s="111">
        <f t="shared" si="7"/>
        <v>25432567</v>
      </c>
      <c r="K216" s="90">
        <v>16807015</v>
      </c>
      <c r="L216" s="90">
        <v>3635965</v>
      </c>
      <c r="M216" s="90">
        <v>4989587</v>
      </c>
      <c r="N216" s="90"/>
      <c r="O216" s="90"/>
      <c r="P216" s="112"/>
      <c r="R216" s="8"/>
    </row>
    <row r="217" spans="1:18" x14ac:dyDescent="0.35">
      <c r="A217" s="5">
        <v>41974</v>
      </c>
      <c r="B217" s="109">
        <f t="shared" si="6"/>
        <v>117</v>
      </c>
      <c r="C217" s="89">
        <v>56</v>
      </c>
      <c r="D217" s="89">
        <v>26</v>
      </c>
      <c r="E217" s="89">
        <v>35</v>
      </c>
      <c r="F217" s="89"/>
      <c r="G217" s="89"/>
      <c r="H217" s="89"/>
      <c r="J217" s="111">
        <f t="shared" si="7"/>
        <v>25756917</v>
      </c>
      <c r="K217" s="90">
        <v>13191691</v>
      </c>
      <c r="L217" s="90">
        <v>6452080</v>
      </c>
      <c r="M217" s="90">
        <v>6113146</v>
      </c>
      <c r="N217" s="90"/>
      <c r="O217" s="90"/>
      <c r="P217" s="112"/>
      <c r="R217" s="8"/>
    </row>
    <row r="218" spans="1:18" x14ac:dyDescent="0.35">
      <c r="A218" s="5">
        <v>42005</v>
      </c>
      <c r="B218" s="109">
        <f t="shared" si="6"/>
        <v>113</v>
      </c>
      <c r="C218" s="89">
        <v>59</v>
      </c>
      <c r="D218" s="89">
        <v>15</v>
      </c>
      <c r="E218" s="89">
        <v>34</v>
      </c>
      <c r="F218" s="89">
        <v>4</v>
      </c>
      <c r="G218" s="89">
        <v>0</v>
      </c>
      <c r="H218" s="89">
        <v>1</v>
      </c>
      <c r="J218" s="111">
        <f t="shared" si="7"/>
        <v>26378639</v>
      </c>
      <c r="K218" s="90">
        <v>13963592</v>
      </c>
      <c r="L218" s="90">
        <v>3959865</v>
      </c>
      <c r="M218" s="90">
        <v>7688656</v>
      </c>
      <c r="N218" s="90">
        <v>607734</v>
      </c>
      <c r="O218" s="90">
        <v>0</v>
      </c>
      <c r="P218" s="112">
        <v>158792</v>
      </c>
      <c r="R218" s="8"/>
    </row>
    <row r="219" spans="1:18" x14ac:dyDescent="0.35">
      <c r="A219" s="5">
        <v>42036</v>
      </c>
      <c r="B219" s="109">
        <f t="shared" si="6"/>
        <v>116</v>
      </c>
      <c r="C219" s="89">
        <v>63</v>
      </c>
      <c r="D219" s="89">
        <v>19</v>
      </c>
      <c r="E219" s="89">
        <v>29</v>
      </c>
      <c r="F219" s="89">
        <v>4</v>
      </c>
      <c r="G219" s="89">
        <v>0</v>
      </c>
      <c r="H219" s="89">
        <v>1</v>
      </c>
      <c r="J219" s="111">
        <f t="shared" si="7"/>
        <v>22732298</v>
      </c>
      <c r="K219" s="90">
        <v>13246200</v>
      </c>
      <c r="L219" s="90">
        <v>4554886</v>
      </c>
      <c r="M219" s="90">
        <v>4247638</v>
      </c>
      <c r="N219" s="90">
        <v>548625</v>
      </c>
      <c r="O219" s="90">
        <v>0</v>
      </c>
      <c r="P219" s="112">
        <v>134949</v>
      </c>
      <c r="R219" s="8"/>
    </row>
    <row r="220" spans="1:18" x14ac:dyDescent="0.35">
      <c r="A220" s="5">
        <v>42064</v>
      </c>
      <c r="B220" s="109">
        <f t="shared" si="6"/>
        <v>163</v>
      </c>
      <c r="C220" s="89">
        <v>86</v>
      </c>
      <c r="D220" s="89">
        <v>31</v>
      </c>
      <c r="E220" s="89">
        <v>34</v>
      </c>
      <c r="F220" s="89">
        <v>11</v>
      </c>
      <c r="G220" s="89">
        <v>0</v>
      </c>
      <c r="H220" s="89">
        <v>1</v>
      </c>
      <c r="J220" s="111">
        <f t="shared" si="7"/>
        <v>36619152</v>
      </c>
      <c r="K220" s="90">
        <v>21880899</v>
      </c>
      <c r="L220" s="90">
        <v>7698106</v>
      </c>
      <c r="M220" s="90">
        <v>5170057</v>
      </c>
      <c r="N220" s="90">
        <v>1711298</v>
      </c>
      <c r="O220" s="90">
        <v>0</v>
      </c>
      <c r="P220" s="112">
        <v>158792</v>
      </c>
      <c r="R220" s="8"/>
    </row>
    <row r="221" spans="1:18" x14ac:dyDescent="0.35">
      <c r="A221" s="5">
        <v>42095</v>
      </c>
      <c r="B221" s="109">
        <f t="shared" si="6"/>
        <v>121</v>
      </c>
      <c r="C221" s="89">
        <v>63</v>
      </c>
      <c r="D221" s="89">
        <v>5</v>
      </c>
      <c r="E221" s="89">
        <v>35</v>
      </c>
      <c r="F221" s="89">
        <v>15</v>
      </c>
      <c r="G221" s="89">
        <v>0</v>
      </c>
      <c r="H221" s="89">
        <v>3</v>
      </c>
      <c r="J221" s="111">
        <f t="shared" si="7"/>
        <v>24294959</v>
      </c>
      <c r="K221" s="90">
        <v>15557920</v>
      </c>
      <c r="L221" s="90">
        <v>1199259</v>
      </c>
      <c r="M221" s="90">
        <v>5593465</v>
      </c>
      <c r="N221" s="90">
        <v>1473050</v>
      </c>
      <c r="O221" s="90">
        <v>0</v>
      </c>
      <c r="P221" s="112">
        <v>471265</v>
      </c>
      <c r="R221" s="8"/>
    </row>
    <row r="222" spans="1:18" x14ac:dyDescent="0.35">
      <c r="A222" s="5">
        <v>42125</v>
      </c>
      <c r="B222" s="109">
        <f t="shared" si="6"/>
        <v>113</v>
      </c>
      <c r="C222" s="89">
        <v>65</v>
      </c>
      <c r="D222" s="89">
        <v>7</v>
      </c>
      <c r="E222" s="89">
        <v>33</v>
      </c>
      <c r="F222" s="89">
        <v>8</v>
      </c>
      <c r="G222" s="89">
        <v>0</v>
      </c>
      <c r="H222" s="89">
        <v>0</v>
      </c>
      <c r="J222" s="111">
        <f t="shared" si="7"/>
        <v>23864934</v>
      </c>
      <c r="K222" s="90">
        <v>15859673</v>
      </c>
      <c r="L222" s="90">
        <v>1578832</v>
      </c>
      <c r="M222" s="90">
        <v>5273839</v>
      </c>
      <c r="N222" s="90">
        <v>1152590</v>
      </c>
      <c r="O222" s="90">
        <v>0</v>
      </c>
      <c r="P222" s="112">
        <v>0</v>
      </c>
      <c r="R222" s="8"/>
    </row>
    <row r="223" spans="1:18" x14ac:dyDescent="0.35">
      <c r="A223" s="5">
        <v>42156</v>
      </c>
      <c r="B223" s="109">
        <f t="shared" si="6"/>
        <v>139</v>
      </c>
      <c r="C223" s="89">
        <v>84</v>
      </c>
      <c r="D223" s="89">
        <v>4</v>
      </c>
      <c r="E223" s="89">
        <v>37</v>
      </c>
      <c r="F223" s="89">
        <v>10</v>
      </c>
      <c r="G223" s="89">
        <v>0</v>
      </c>
      <c r="H223" s="89">
        <v>4</v>
      </c>
      <c r="I223" s="8"/>
      <c r="J223" s="111">
        <f t="shared" si="7"/>
        <v>29958826</v>
      </c>
      <c r="K223" s="90">
        <v>20948171</v>
      </c>
      <c r="L223" s="90">
        <v>1121068</v>
      </c>
      <c r="M223" s="90">
        <v>5913092</v>
      </c>
      <c r="N223" s="90">
        <v>1373100</v>
      </c>
      <c r="O223" s="90">
        <v>0</v>
      </c>
      <c r="P223" s="112">
        <v>603395</v>
      </c>
      <c r="R223" s="8"/>
    </row>
    <row r="224" spans="1:18" x14ac:dyDescent="0.35">
      <c r="A224" s="5">
        <v>42186</v>
      </c>
      <c r="B224" s="109">
        <f t="shared" si="6"/>
        <v>110</v>
      </c>
      <c r="C224" s="89">
        <v>80</v>
      </c>
      <c r="D224" s="89">
        <v>7</v>
      </c>
      <c r="E224" s="89">
        <v>15</v>
      </c>
      <c r="F224" s="89">
        <v>4</v>
      </c>
      <c r="G224" s="89">
        <v>0</v>
      </c>
      <c r="H224" s="89">
        <v>4</v>
      </c>
      <c r="I224" s="8"/>
      <c r="J224" s="111">
        <f t="shared" si="7"/>
        <v>27256161</v>
      </c>
      <c r="K224" s="90">
        <v>21204164</v>
      </c>
      <c r="L224" s="90">
        <v>1789156</v>
      </c>
      <c r="M224" s="90">
        <v>3011100</v>
      </c>
      <c r="N224" s="90">
        <v>648346</v>
      </c>
      <c r="O224" s="90">
        <v>0</v>
      </c>
      <c r="P224" s="112">
        <v>603395</v>
      </c>
      <c r="R224" s="8"/>
    </row>
    <row r="225" spans="1:18" x14ac:dyDescent="0.35">
      <c r="A225" s="5">
        <v>42217</v>
      </c>
      <c r="B225" s="109">
        <f t="shared" ref="B225:B230" si="8">SUM(C225:H225)</f>
        <v>148</v>
      </c>
      <c r="C225" s="89">
        <v>74</v>
      </c>
      <c r="D225" s="89">
        <v>14</v>
      </c>
      <c r="E225" s="89">
        <v>33</v>
      </c>
      <c r="F225" s="89">
        <v>26</v>
      </c>
      <c r="G225" s="89">
        <v>0</v>
      </c>
      <c r="H225" s="89">
        <v>1</v>
      </c>
      <c r="I225" s="8"/>
      <c r="J225" s="93">
        <f t="shared" si="7"/>
        <v>31254876</v>
      </c>
      <c r="K225" s="90">
        <v>18731490</v>
      </c>
      <c r="L225" s="90">
        <v>4015043</v>
      </c>
      <c r="M225" s="90">
        <v>5273839</v>
      </c>
      <c r="N225" s="90">
        <v>3047504</v>
      </c>
      <c r="O225" s="90">
        <v>0</v>
      </c>
      <c r="P225" s="112">
        <v>187000</v>
      </c>
    </row>
    <row r="226" spans="1:18" x14ac:dyDescent="0.35">
      <c r="A226" s="5">
        <v>42248</v>
      </c>
      <c r="B226" s="109">
        <f t="shared" si="8"/>
        <v>111</v>
      </c>
      <c r="C226" s="89">
        <v>65</v>
      </c>
      <c r="D226" s="89">
        <v>5</v>
      </c>
      <c r="E226" s="89">
        <v>33</v>
      </c>
      <c r="F226" s="89">
        <v>5</v>
      </c>
      <c r="G226" s="89">
        <v>0</v>
      </c>
      <c r="H226" s="89">
        <v>3</v>
      </c>
      <c r="I226" s="8"/>
      <c r="J226" s="93">
        <f>SUM(K226:P226)</f>
        <v>23600205</v>
      </c>
      <c r="K226" s="90">
        <v>15586568</v>
      </c>
      <c r="L226" s="90">
        <v>1751298</v>
      </c>
      <c r="M226" s="90">
        <v>5273839</v>
      </c>
      <c r="N226" s="90">
        <v>535954</v>
      </c>
      <c r="O226" s="90">
        <v>0</v>
      </c>
      <c r="P226" s="112">
        <v>452546</v>
      </c>
    </row>
    <row r="227" spans="1:18" x14ac:dyDescent="0.35">
      <c r="A227" s="5">
        <v>42278</v>
      </c>
      <c r="B227" s="109">
        <f t="shared" si="8"/>
        <v>150</v>
      </c>
      <c r="C227" s="89">
        <v>85</v>
      </c>
      <c r="D227" s="89">
        <v>10</v>
      </c>
      <c r="E227" s="89">
        <v>33</v>
      </c>
      <c r="F227" s="89">
        <v>19</v>
      </c>
      <c r="G227" s="89">
        <v>0</v>
      </c>
      <c r="H227" s="89">
        <v>3</v>
      </c>
      <c r="I227" s="8"/>
      <c r="J227" s="93">
        <f t="shared" ref="J227:J237" si="9">SUM(K227:P227)</f>
        <v>30289971.09</v>
      </c>
      <c r="K227" s="90">
        <v>19513330.09</v>
      </c>
      <c r="L227" s="90">
        <v>2797392</v>
      </c>
      <c r="M227" s="90">
        <v>5279839</v>
      </c>
      <c r="N227" s="90">
        <v>2246864</v>
      </c>
      <c r="O227" s="90">
        <v>0</v>
      </c>
      <c r="P227" s="112">
        <v>452546</v>
      </c>
    </row>
    <row r="228" spans="1:18" x14ac:dyDescent="0.35">
      <c r="A228" s="5">
        <v>42309</v>
      </c>
      <c r="B228" s="109">
        <f t="shared" si="8"/>
        <v>118</v>
      </c>
      <c r="C228" s="89">
        <v>60</v>
      </c>
      <c r="D228" s="89">
        <v>12</v>
      </c>
      <c r="E228" s="89">
        <v>27</v>
      </c>
      <c r="F228" s="89">
        <v>17</v>
      </c>
      <c r="G228" s="89">
        <v>0</v>
      </c>
      <c r="H228" s="89">
        <v>2</v>
      </c>
      <c r="I228" s="8"/>
      <c r="J228" s="93">
        <f t="shared" si="9"/>
        <v>25748338</v>
      </c>
      <c r="K228" s="90">
        <v>16358414</v>
      </c>
      <c r="L228" s="90">
        <v>2944618</v>
      </c>
      <c r="M228" s="90">
        <v>4314959</v>
      </c>
      <c r="N228" s="90">
        <v>1762347</v>
      </c>
      <c r="O228" s="90">
        <v>0</v>
      </c>
      <c r="P228" s="112">
        <v>368000</v>
      </c>
    </row>
    <row r="229" spans="1:18" x14ac:dyDescent="0.35">
      <c r="A229" s="5">
        <v>42339</v>
      </c>
      <c r="B229" s="109">
        <f t="shared" si="8"/>
        <v>106</v>
      </c>
      <c r="C229" s="89">
        <v>77</v>
      </c>
      <c r="D229" s="89">
        <v>7</v>
      </c>
      <c r="E229" s="89">
        <v>9</v>
      </c>
      <c r="F229" s="89">
        <v>13</v>
      </c>
      <c r="G229" s="89">
        <v>0</v>
      </c>
      <c r="H229" s="89">
        <v>0</v>
      </c>
      <c r="J229" s="93">
        <f t="shared" si="9"/>
        <v>16184910.6</v>
      </c>
      <c r="K229" s="90">
        <v>12584555.6</v>
      </c>
      <c r="L229" s="90">
        <v>1780248</v>
      </c>
      <c r="M229" s="90">
        <v>143706</v>
      </c>
      <c r="N229" s="90">
        <v>1676401</v>
      </c>
      <c r="O229" s="90">
        <v>0</v>
      </c>
      <c r="P229" s="112">
        <v>0</v>
      </c>
    </row>
    <row r="230" spans="1:18" x14ac:dyDescent="0.35">
      <c r="A230" s="43">
        <v>42370</v>
      </c>
      <c r="B230" s="113">
        <f t="shared" si="8"/>
        <v>113</v>
      </c>
      <c r="C230" s="94">
        <v>71</v>
      </c>
      <c r="D230" s="94">
        <v>10</v>
      </c>
      <c r="E230" s="94">
        <v>28</v>
      </c>
      <c r="F230" s="94">
        <v>4</v>
      </c>
      <c r="G230" s="94">
        <v>0</v>
      </c>
      <c r="H230" s="94">
        <v>0</v>
      </c>
      <c r="J230" s="114">
        <f t="shared" si="9"/>
        <v>18800564</v>
      </c>
      <c r="K230" s="95">
        <v>11417986</v>
      </c>
      <c r="L230" s="95">
        <v>2440946</v>
      </c>
      <c r="M230" s="95">
        <v>4474772</v>
      </c>
      <c r="N230" s="95">
        <v>466860</v>
      </c>
      <c r="O230" s="95">
        <v>0</v>
      </c>
      <c r="P230" s="115">
        <v>0</v>
      </c>
      <c r="R230" s="8"/>
    </row>
    <row r="231" spans="1:18" x14ac:dyDescent="0.35">
      <c r="A231" s="5">
        <v>42401</v>
      </c>
      <c r="B231" s="109">
        <f t="shared" ref="B231:B237" si="10">SUM(C231:H231)</f>
        <v>101</v>
      </c>
      <c r="C231" s="89">
        <v>55</v>
      </c>
      <c r="D231" s="89">
        <v>10</v>
      </c>
      <c r="E231" s="89">
        <v>31</v>
      </c>
      <c r="F231" s="89">
        <v>5</v>
      </c>
      <c r="G231" s="89">
        <v>0</v>
      </c>
      <c r="H231" s="89">
        <v>0</v>
      </c>
      <c r="J231" s="111">
        <f t="shared" si="9"/>
        <v>19289280</v>
      </c>
      <c r="K231" s="90">
        <v>10749000</v>
      </c>
      <c r="L231" s="90">
        <v>2700148</v>
      </c>
      <c r="M231" s="90">
        <v>4954212</v>
      </c>
      <c r="N231" s="90">
        <v>885920</v>
      </c>
      <c r="O231" s="90">
        <v>0</v>
      </c>
      <c r="P231" s="112">
        <v>0</v>
      </c>
      <c r="R231" s="8"/>
    </row>
    <row r="232" spans="1:18" x14ac:dyDescent="0.35">
      <c r="A232" s="5">
        <v>42430</v>
      </c>
      <c r="B232" s="109">
        <f t="shared" si="10"/>
        <v>96</v>
      </c>
      <c r="C232" s="89">
        <v>29</v>
      </c>
      <c r="D232" s="89">
        <v>11</v>
      </c>
      <c r="E232" s="89">
        <v>37</v>
      </c>
      <c r="F232" s="89">
        <v>15</v>
      </c>
      <c r="G232" s="89">
        <v>0</v>
      </c>
      <c r="H232" s="89">
        <v>4</v>
      </c>
      <c r="J232" s="111">
        <f t="shared" si="9"/>
        <v>17726469</v>
      </c>
      <c r="K232" s="90">
        <v>6663500</v>
      </c>
      <c r="L232" s="90">
        <v>3172322</v>
      </c>
      <c r="M232" s="90">
        <v>5913092</v>
      </c>
      <c r="N232" s="90">
        <v>1374160</v>
      </c>
      <c r="O232" s="90">
        <v>0</v>
      </c>
      <c r="P232" s="112">
        <v>603395</v>
      </c>
      <c r="R232" s="8"/>
    </row>
    <row r="233" spans="1:18" x14ac:dyDescent="0.35">
      <c r="A233" s="5">
        <v>42461</v>
      </c>
      <c r="B233" s="109">
        <f t="shared" si="10"/>
        <v>91</v>
      </c>
      <c r="C233" s="89">
        <v>30</v>
      </c>
      <c r="D233" s="89">
        <v>11</v>
      </c>
      <c r="E233" s="89">
        <v>35</v>
      </c>
      <c r="F233" s="89">
        <v>13</v>
      </c>
      <c r="G233" s="89">
        <v>0</v>
      </c>
      <c r="H233" s="89">
        <v>2</v>
      </c>
      <c r="J233" s="111">
        <f t="shared" si="9"/>
        <v>18084832</v>
      </c>
      <c r="K233" s="90">
        <v>7804199</v>
      </c>
      <c r="L233" s="90">
        <v>2636391</v>
      </c>
      <c r="M233" s="90">
        <v>5712859</v>
      </c>
      <c r="N233" s="90">
        <v>1604335</v>
      </c>
      <c r="O233" s="90">
        <v>0</v>
      </c>
      <c r="P233" s="112">
        <v>327048</v>
      </c>
      <c r="R233" s="8"/>
    </row>
    <row r="234" spans="1:18" x14ac:dyDescent="0.35">
      <c r="A234" s="5">
        <v>42491</v>
      </c>
      <c r="B234" s="109">
        <f t="shared" si="10"/>
        <v>90</v>
      </c>
      <c r="C234" s="89">
        <v>36</v>
      </c>
      <c r="D234" s="89">
        <v>8</v>
      </c>
      <c r="E234" s="89">
        <v>36</v>
      </c>
      <c r="F234" s="89">
        <v>9</v>
      </c>
      <c r="G234" s="89">
        <v>0</v>
      </c>
      <c r="H234" s="89">
        <v>1</v>
      </c>
      <c r="J234" s="111">
        <f t="shared" si="9"/>
        <v>18795802</v>
      </c>
      <c r="K234" s="90">
        <v>8957000</v>
      </c>
      <c r="L234" s="90">
        <v>2771575</v>
      </c>
      <c r="M234" s="90">
        <v>5876083</v>
      </c>
      <c r="N234" s="90">
        <v>1027620</v>
      </c>
      <c r="O234" s="90">
        <v>0</v>
      </c>
      <c r="P234" s="112">
        <v>163524</v>
      </c>
      <c r="R234" s="8"/>
    </row>
    <row r="235" spans="1:18" x14ac:dyDescent="0.35">
      <c r="A235" s="5">
        <v>42522</v>
      </c>
      <c r="B235" s="109">
        <f t="shared" si="10"/>
        <v>122</v>
      </c>
      <c r="C235" s="89">
        <v>63</v>
      </c>
      <c r="D235" s="89">
        <v>11</v>
      </c>
      <c r="E235" s="89">
        <v>38</v>
      </c>
      <c r="F235" s="89">
        <v>9</v>
      </c>
      <c r="G235" s="89">
        <v>0</v>
      </c>
      <c r="H235" s="89">
        <v>1</v>
      </c>
      <c r="I235" s="8"/>
      <c r="J235" s="111">
        <f t="shared" si="9"/>
        <v>26549585</v>
      </c>
      <c r="K235" s="90">
        <v>15934035</v>
      </c>
      <c r="L235" s="90">
        <v>3019758</v>
      </c>
      <c r="M235" s="90">
        <v>6202532</v>
      </c>
      <c r="N235" s="90">
        <v>1093260</v>
      </c>
      <c r="O235" s="90">
        <v>0</v>
      </c>
      <c r="P235" s="112">
        <v>300000</v>
      </c>
      <c r="R235" s="8"/>
    </row>
    <row r="236" spans="1:18" x14ac:dyDescent="0.35">
      <c r="A236" s="5">
        <v>42552</v>
      </c>
      <c r="B236" s="109">
        <f t="shared" si="10"/>
        <v>101</v>
      </c>
      <c r="C236" s="89">
        <v>38</v>
      </c>
      <c r="D236" s="89">
        <v>18</v>
      </c>
      <c r="E236" s="89">
        <v>32</v>
      </c>
      <c r="F236" s="89">
        <v>12</v>
      </c>
      <c r="G236" s="89">
        <v>0</v>
      </c>
      <c r="H236" s="89">
        <v>1</v>
      </c>
      <c r="I236" s="8"/>
      <c r="J236" s="111">
        <f t="shared" si="9"/>
        <v>21530477</v>
      </c>
      <c r="K236" s="90">
        <v>10461147</v>
      </c>
      <c r="L236" s="90">
        <v>4201696</v>
      </c>
      <c r="M236" s="90">
        <v>5223185</v>
      </c>
      <c r="N236" s="90">
        <v>1480925</v>
      </c>
      <c r="O236" s="90">
        <v>0</v>
      </c>
      <c r="P236" s="112">
        <v>163524</v>
      </c>
      <c r="R236" s="8"/>
    </row>
    <row r="237" spans="1:18" x14ac:dyDescent="0.35">
      <c r="A237" s="5">
        <v>42583</v>
      </c>
      <c r="B237" s="109">
        <f t="shared" si="10"/>
        <v>99</v>
      </c>
      <c r="C237" s="89">
        <v>29</v>
      </c>
      <c r="D237" s="89">
        <v>18</v>
      </c>
      <c r="E237" s="89">
        <v>36</v>
      </c>
      <c r="F237" s="89">
        <v>14</v>
      </c>
      <c r="G237" s="89">
        <v>0</v>
      </c>
      <c r="H237" s="89">
        <v>2</v>
      </c>
      <c r="I237" s="8"/>
      <c r="J237" s="93">
        <f t="shared" si="9"/>
        <v>19635260</v>
      </c>
      <c r="K237" s="90">
        <v>6943226</v>
      </c>
      <c r="L237" s="90">
        <v>4761158</v>
      </c>
      <c r="M237" s="90">
        <v>5876083</v>
      </c>
      <c r="N237" s="90">
        <v>1727745</v>
      </c>
      <c r="O237" s="90">
        <v>0</v>
      </c>
      <c r="P237" s="112">
        <v>327048</v>
      </c>
    </row>
    <row r="238" spans="1:18" x14ac:dyDescent="0.35">
      <c r="A238" s="5">
        <v>42614</v>
      </c>
      <c r="B238" s="109">
        <f>SUM(C238:H238)</f>
        <v>102</v>
      </c>
      <c r="C238" s="89">
        <v>44</v>
      </c>
      <c r="D238" s="89">
        <v>11</v>
      </c>
      <c r="E238" s="89">
        <v>32</v>
      </c>
      <c r="F238" s="89">
        <v>12</v>
      </c>
      <c r="G238" s="89">
        <v>0</v>
      </c>
      <c r="H238" s="89">
        <v>3</v>
      </c>
      <c r="I238" s="8"/>
      <c r="J238" s="93">
        <f>SUM(K238:P238)</f>
        <v>21300632</v>
      </c>
      <c r="K238" s="90">
        <v>11103130</v>
      </c>
      <c r="L238" s="90">
        <v>3129868</v>
      </c>
      <c r="M238" s="90">
        <v>5223185</v>
      </c>
      <c r="N238" s="90">
        <v>1480925</v>
      </c>
      <c r="O238" s="90">
        <v>0</v>
      </c>
      <c r="P238" s="112">
        <v>363524</v>
      </c>
    </row>
    <row r="239" spans="1:18" x14ac:dyDescent="0.35">
      <c r="A239" s="5">
        <v>42644</v>
      </c>
      <c r="B239" s="109">
        <f>SUM(C239:H239)</f>
        <v>103</v>
      </c>
      <c r="C239" s="89">
        <v>37</v>
      </c>
      <c r="D239" s="89">
        <v>23</v>
      </c>
      <c r="E239" s="89">
        <v>31</v>
      </c>
      <c r="F239" s="89">
        <v>11</v>
      </c>
      <c r="G239" s="89">
        <v>0</v>
      </c>
      <c r="H239" s="89">
        <v>1</v>
      </c>
      <c r="I239" s="8"/>
      <c r="J239" s="93">
        <f t="shared" ref="J239:J301" si="11">SUM(K239:P239)</f>
        <v>30034473</v>
      </c>
      <c r="K239" s="90">
        <v>8479544</v>
      </c>
      <c r="L239" s="90">
        <v>14973931</v>
      </c>
      <c r="M239" s="90">
        <v>5059960</v>
      </c>
      <c r="N239" s="90">
        <v>1357514</v>
      </c>
      <c r="O239" s="90">
        <v>0</v>
      </c>
      <c r="P239" s="112">
        <v>163524</v>
      </c>
    </row>
    <row r="240" spans="1:18" x14ac:dyDescent="0.35">
      <c r="A240" s="5">
        <v>42675</v>
      </c>
      <c r="B240" s="109">
        <f>SUM(C240:H240)</f>
        <v>107</v>
      </c>
      <c r="C240" s="89">
        <v>54</v>
      </c>
      <c r="D240" s="89">
        <v>15</v>
      </c>
      <c r="E240" s="89">
        <v>28</v>
      </c>
      <c r="F240" s="89">
        <v>10</v>
      </c>
      <c r="G240" s="89">
        <v>0</v>
      </c>
      <c r="H240" s="89">
        <v>0</v>
      </c>
      <c r="I240" s="8"/>
      <c r="J240" s="93">
        <f t="shared" si="11"/>
        <v>21351300</v>
      </c>
      <c r="K240" s="90">
        <v>11241948</v>
      </c>
      <c r="L240" s="90">
        <v>4304961</v>
      </c>
      <c r="M240" s="90">
        <v>4570287</v>
      </c>
      <c r="N240" s="90">
        <v>1234104</v>
      </c>
      <c r="O240" s="90">
        <v>0</v>
      </c>
      <c r="P240" s="112">
        <v>0</v>
      </c>
    </row>
    <row r="241" spans="1:18" x14ac:dyDescent="0.35">
      <c r="A241" s="5">
        <v>42705</v>
      </c>
      <c r="B241" s="109">
        <f>SUM(C241:H241)</f>
        <v>86</v>
      </c>
      <c r="C241" s="89">
        <v>50</v>
      </c>
      <c r="D241" s="89">
        <v>8</v>
      </c>
      <c r="E241" s="89">
        <v>17</v>
      </c>
      <c r="F241" s="89">
        <v>11</v>
      </c>
      <c r="G241" s="89">
        <v>0</v>
      </c>
      <c r="H241" s="89">
        <v>0</v>
      </c>
      <c r="I241" s="8"/>
      <c r="J241" s="93">
        <f t="shared" si="11"/>
        <v>19934890</v>
      </c>
      <c r="K241" s="90">
        <v>14368600</v>
      </c>
      <c r="L241" s="90">
        <v>2099976</v>
      </c>
      <c r="M241" s="90">
        <v>2108800</v>
      </c>
      <c r="N241" s="90">
        <v>1357514</v>
      </c>
      <c r="O241" s="90">
        <v>0</v>
      </c>
      <c r="P241" s="112">
        <v>0</v>
      </c>
    </row>
    <row r="242" spans="1:18" x14ac:dyDescent="0.35">
      <c r="A242" s="43">
        <v>42736</v>
      </c>
      <c r="B242" s="109">
        <f t="shared" ref="B242:B301" si="12">SUM(C242:H242)</f>
        <v>116</v>
      </c>
      <c r="C242" s="94">
        <v>52</v>
      </c>
      <c r="D242" s="94">
        <v>18</v>
      </c>
      <c r="E242" s="94">
        <v>33</v>
      </c>
      <c r="F242" s="94">
        <v>12</v>
      </c>
      <c r="G242" s="94">
        <v>0</v>
      </c>
      <c r="H242" s="94">
        <v>1</v>
      </c>
      <c r="J242" s="114">
        <f t="shared" si="11"/>
        <v>23882099</v>
      </c>
      <c r="K242" s="114">
        <v>12156080</v>
      </c>
      <c r="L242" s="95">
        <v>4695160</v>
      </c>
      <c r="M242" s="95">
        <v>5386410</v>
      </c>
      <c r="N242" s="95">
        <v>1480925</v>
      </c>
      <c r="O242" s="95">
        <v>0</v>
      </c>
      <c r="P242" s="115">
        <v>163524</v>
      </c>
      <c r="R242" s="8"/>
    </row>
    <row r="243" spans="1:18" x14ac:dyDescent="0.35">
      <c r="A243" s="5">
        <v>42767</v>
      </c>
      <c r="B243" s="109">
        <f t="shared" si="12"/>
        <v>134</v>
      </c>
      <c r="C243" s="89">
        <v>68</v>
      </c>
      <c r="D243" s="89">
        <v>21</v>
      </c>
      <c r="E243" s="89">
        <v>33</v>
      </c>
      <c r="F243" s="89">
        <v>12</v>
      </c>
      <c r="G243" s="89">
        <v>0</v>
      </c>
      <c r="H243" s="89">
        <v>0</v>
      </c>
      <c r="J243" s="111">
        <f t="shared" si="11"/>
        <v>29103039</v>
      </c>
      <c r="K243" s="90">
        <v>17485599</v>
      </c>
      <c r="L243" s="90">
        <v>4750105</v>
      </c>
      <c r="M243" s="90">
        <v>5386410</v>
      </c>
      <c r="N243" s="90">
        <v>1480925</v>
      </c>
      <c r="O243" s="90">
        <v>0</v>
      </c>
      <c r="P243" s="112">
        <v>0</v>
      </c>
      <c r="R243" s="8"/>
    </row>
    <row r="244" spans="1:18" x14ac:dyDescent="0.35">
      <c r="A244" s="43">
        <v>42795</v>
      </c>
      <c r="B244" s="109">
        <f t="shared" si="12"/>
        <v>153</v>
      </c>
      <c r="C244" s="89">
        <v>63</v>
      </c>
      <c r="D244" s="89">
        <v>30</v>
      </c>
      <c r="E244" s="89">
        <v>42</v>
      </c>
      <c r="F244" s="89">
        <v>16</v>
      </c>
      <c r="G244" s="89">
        <v>0</v>
      </c>
      <c r="H244" s="89">
        <v>2</v>
      </c>
      <c r="J244" s="111">
        <f t="shared" si="11"/>
        <v>32832210</v>
      </c>
      <c r="K244" s="90">
        <v>15794120</v>
      </c>
      <c r="L244" s="90">
        <v>7881046</v>
      </c>
      <c r="M244" s="90">
        <v>6855430</v>
      </c>
      <c r="N244" s="90">
        <v>1974566</v>
      </c>
      <c r="O244" s="90">
        <v>0</v>
      </c>
      <c r="P244" s="112">
        <v>327048</v>
      </c>
      <c r="R244" s="8"/>
    </row>
    <row r="245" spans="1:18" x14ac:dyDescent="0.35">
      <c r="A245" s="5">
        <v>42826</v>
      </c>
      <c r="B245" s="109">
        <f t="shared" si="12"/>
        <v>105</v>
      </c>
      <c r="C245" s="89">
        <v>60</v>
      </c>
      <c r="D245" s="89">
        <v>13</v>
      </c>
      <c r="E245" s="89">
        <v>20</v>
      </c>
      <c r="F245" s="89">
        <v>11</v>
      </c>
      <c r="G245" s="89">
        <v>0</v>
      </c>
      <c r="H245" s="89">
        <v>1</v>
      </c>
      <c r="I245" s="8"/>
      <c r="J245" s="111">
        <f t="shared" si="11"/>
        <v>21999810</v>
      </c>
      <c r="K245" s="90">
        <v>14620971</v>
      </c>
      <c r="L245" s="90">
        <v>3071302</v>
      </c>
      <c r="M245" s="90">
        <v>2845673</v>
      </c>
      <c r="N245" s="90">
        <v>1228531</v>
      </c>
      <c r="O245" s="90">
        <v>0</v>
      </c>
      <c r="P245" s="112">
        <v>233333</v>
      </c>
      <c r="R245" s="8"/>
    </row>
    <row r="246" spans="1:18" x14ac:dyDescent="0.35">
      <c r="A246" s="43">
        <v>42856</v>
      </c>
      <c r="B246" s="109">
        <f t="shared" si="12"/>
        <v>107</v>
      </c>
      <c r="C246" s="89">
        <v>51</v>
      </c>
      <c r="D246" s="89">
        <v>20</v>
      </c>
      <c r="E246" s="89">
        <v>23</v>
      </c>
      <c r="F246" s="89">
        <v>12</v>
      </c>
      <c r="G246" s="89">
        <v>0</v>
      </c>
      <c r="H246" s="89">
        <v>1</v>
      </c>
      <c r="J246" s="111">
        <f t="shared" si="11"/>
        <v>22806645</v>
      </c>
      <c r="K246" s="90">
        <v>12608940</v>
      </c>
      <c r="L246" s="90">
        <v>5351632</v>
      </c>
      <c r="M246" s="90">
        <v>3272524</v>
      </c>
      <c r="N246" s="90">
        <v>1340216</v>
      </c>
      <c r="O246" s="90">
        <v>0</v>
      </c>
      <c r="P246" s="112">
        <v>233333</v>
      </c>
      <c r="R246" s="8"/>
    </row>
    <row r="247" spans="1:18" x14ac:dyDescent="0.35">
      <c r="A247" s="5">
        <v>42887</v>
      </c>
      <c r="B247" s="109">
        <f t="shared" si="12"/>
        <v>99</v>
      </c>
      <c r="C247" s="89">
        <v>40</v>
      </c>
      <c r="D247" s="89">
        <v>22</v>
      </c>
      <c r="E247" s="89">
        <v>23</v>
      </c>
      <c r="F247" s="89">
        <v>13</v>
      </c>
      <c r="G247" s="89">
        <v>0</v>
      </c>
      <c r="H247" s="89">
        <v>1</v>
      </c>
      <c r="I247" s="8"/>
      <c r="J247" s="111">
        <f t="shared" si="11"/>
        <v>20903525</v>
      </c>
      <c r="K247" s="90">
        <v>10465796</v>
      </c>
      <c r="L247" s="90">
        <v>5479971</v>
      </c>
      <c r="M247" s="90">
        <v>3272524</v>
      </c>
      <c r="N247" s="90">
        <v>1451901</v>
      </c>
      <c r="O247" s="90">
        <v>0</v>
      </c>
      <c r="P247" s="112">
        <v>233333</v>
      </c>
      <c r="R247" s="8"/>
    </row>
    <row r="248" spans="1:18" x14ac:dyDescent="0.35">
      <c r="A248" s="43">
        <v>42917</v>
      </c>
      <c r="B248" s="109">
        <f t="shared" si="12"/>
        <v>96</v>
      </c>
      <c r="C248" s="89">
        <v>49</v>
      </c>
      <c r="D248" s="89">
        <v>14</v>
      </c>
      <c r="E248" s="89">
        <v>21</v>
      </c>
      <c r="F248" s="89">
        <v>11</v>
      </c>
      <c r="G248" s="89">
        <v>0</v>
      </c>
      <c r="H248" s="89">
        <v>1</v>
      </c>
      <c r="I248" s="8"/>
      <c r="J248" s="111">
        <f t="shared" si="11"/>
        <v>19551435</v>
      </c>
      <c r="K248" s="90">
        <v>11387193</v>
      </c>
      <c r="L248" s="90">
        <v>3714421</v>
      </c>
      <c r="M248" s="90">
        <v>2987957</v>
      </c>
      <c r="N248" s="90">
        <v>1228531</v>
      </c>
      <c r="O248" s="90">
        <v>0</v>
      </c>
      <c r="P248" s="112">
        <v>233333</v>
      </c>
      <c r="R248" s="8"/>
    </row>
    <row r="249" spans="1:18" x14ac:dyDescent="0.35">
      <c r="A249" s="5">
        <v>42948</v>
      </c>
      <c r="B249" s="109">
        <f t="shared" si="12"/>
        <v>113</v>
      </c>
      <c r="C249" s="89">
        <v>47</v>
      </c>
      <c r="D249" s="89">
        <v>32</v>
      </c>
      <c r="E249" s="89">
        <v>22</v>
      </c>
      <c r="F249" s="89">
        <v>12</v>
      </c>
      <c r="G249" s="89">
        <v>0</v>
      </c>
      <c r="H249" s="89">
        <v>0</v>
      </c>
      <c r="I249" s="8"/>
      <c r="J249" s="93">
        <f t="shared" si="11"/>
        <v>26490717</v>
      </c>
      <c r="K249" s="90">
        <v>14537840</v>
      </c>
      <c r="L249" s="90">
        <v>7482421</v>
      </c>
      <c r="M249" s="90">
        <v>3130240</v>
      </c>
      <c r="N249" s="90">
        <v>1340216</v>
      </c>
      <c r="O249" s="90">
        <v>0</v>
      </c>
      <c r="P249" s="112">
        <v>0</v>
      </c>
    </row>
    <row r="250" spans="1:18" x14ac:dyDescent="0.35">
      <c r="A250" s="43">
        <v>42979</v>
      </c>
      <c r="B250" s="109">
        <f t="shared" si="12"/>
        <v>79</v>
      </c>
      <c r="C250" s="89">
        <v>36</v>
      </c>
      <c r="D250" s="89">
        <v>14</v>
      </c>
      <c r="E250" s="89">
        <v>19</v>
      </c>
      <c r="F250" s="89">
        <v>10</v>
      </c>
      <c r="G250" s="89">
        <v>0</v>
      </c>
      <c r="H250" s="89">
        <v>0</v>
      </c>
      <c r="I250" s="8"/>
      <c r="J250" s="93">
        <f t="shared" si="11"/>
        <v>17159193</v>
      </c>
      <c r="K250" s="90">
        <v>9552465</v>
      </c>
      <c r="L250" s="90">
        <v>3786492</v>
      </c>
      <c r="M250" s="90">
        <v>2703389</v>
      </c>
      <c r="N250" s="90">
        <v>1116847</v>
      </c>
      <c r="O250" s="90">
        <v>0</v>
      </c>
      <c r="P250" s="112">
        <v>0</v>
      </c>
    </row>
    <row r="251" spans="1:18" x14ac:dyDescent="0.35">
      <c r="A251" s="5">
        <v>43009</v>
      </c>
      <c r="B251" s="109">
        <f t="shared" si="12"/>
        <v>87</v>
      </c>
      <c r="C251" s="89">
        <v>43</v>
      </c>
      <c r="D251" s="89">
        <v>13</v>
      </c>
      <c r="E251" s="89">
        <v>20</v>
      </c>
      <c r="F251" s="89">
        <v>11</v>
      </c>
      <c r="G251" s="89">
        <v>0</v>
      </c>
      <c r="H251" s="89">
        <v>0</v>
      </c>
      <c r="I251" s="8"/>
      <c r="J251" s="93">
        <f t="shared" si="11"/>
        <v>19924635</v>
      </c>
      <c r="K251" s="90">
        <v>12132480</v>
      </c>
      <c r="L251" s="90">
        <v>3717951</v>
      </c>
      <c r="M251" s="90">
        <v>2845673</v>
      </c>
      <c r="N251" s="90">
        <v>1228531</v>
      </c>
      <c r="O251" s="90">
        <v>0</v>
      </c>
      <c r="P251" s="112">
        <v>0</v>
      </c>
    </row>
    <row r="252" spans="1:18" x14ac:dyDescent="0.35">
      <c r="A252" s="43">
        <v>43040</v>
      </c>
      <c r="B252" s="109">
        <f t="shared" si="12"/>
        <v>85</v>
      </c>
      <c r="C252" s="89">
        <v>49</v>
      </c>
      <c r="D252" s="89">
        <v>9</v>
      </c>
      <c r="E252" s="89">
        <v>18</v>
      </c>
      <c r="F252" s="89">
        <v>9</v>
      </c>
      <c r="G252" s="89">
        <v>0</v>
      </c>
      <c r="H252" s="89">
        <v>0</v>
      </c>
      <c r="I252" s="8"/>
      <c r="J252" s="93">
        <f t="shared" si="11"/>
        <v>18012384</v>
      </c>
      <c r="K252" s="90">
        <v>12044298</v>
      </c>
      <c r="L252" s="90">
        <v>2401818</v>
      </c>
      <c r="M252" s="90">
        <v>2561106</v>
      </c>
      <c r="N252" s="90">
        <v>1005162</v>
      </c>
      <c r="O252" s="90">
        <v>0</v>
      </c>
      <c r="P252" s="112">
        <v>0</v>
      </c>
    </row>
    <row r="253" spans="1:18" ht="15" thickBot="1" x14ac:dyDescent="0.4">
      <c r="A253" s="5">
        <v>43070</v>
      </c>
      <c r="B253" s="116">
        <f t="shared" si="12"/>
        <v>78</v>
      </c>
      <c r="C253" s="96">
        <v>43</v>
      </c>
      <c r="D253" s="96">
        <v>5</v>
      </c>
      <c r="E253" s="96">
        <v>21</v>
      </c>
      <c r="F253" s="96">
        <v>9</v>
      </c>
      <c r="G253" s="96">
        <v>0</v>
      </c>
      <c r="H253" s="96">
        <v>0</v>
      </c>
      <c r="J253" s="97">
        <f t="shared" si="11"/>
        <v>14467979</v>
      </c>
      <c r="K253" s="98">
        <v>8924755</v>
      </c>
      <c r="L253" s="98">
        <v>1178062</v>
      </c>
      <c r="M253" s="98">
        <v>3360000</v>
      </c>
      <c r="N253" s="98">
        <v>1005162</v>
      </c>
      <c r="O253" s="98">
        <v>0</v>
      </c>
      <c r="P253" s="117">
        <v>0</v>
      </c>
    </row>
    <row r="254" spans="1:18" x14ac:dyDescent="0.35">
      <c r="A254" s="43">
        <v>43101</v>
      </c>
      <c r="B254" s="113">
        <f t="shared" si="12"/>
        <v>85</v>
      </c>
      <c r="C254" s="94">
        <v>33</v>
      </c>
      <c r="D254" s="94">
        <v>21</v>
      </c>
      <c r="E254" s="94">
        <v>20</v>
      </c>
      <c r="F254" s="94">
        <v>10</v>
      </c>
      <c r="G254" s="94">
        <v>0</v>
      </c>
      <c r="H254" s="94">
        <v>1</v>
      </c>
      <c r="J254" s="114">
        <f t="shared" si="11"/>
        <v>17528249</v>
      </c>
      <c r="K254" s="114">
        <v>8000229</v>
      </c>
      <c r="L254" s="95">
        <v>5332167</v>
      </c>
      <c r="M254" s="95">
        <v>2845673</v>
      </c>
      <c r="N254" s="95">
        <v>1116847</v>
      </c>
      <c r="O254" s="95">
        <v>0</v>
      </c>
      <c r="P254" s="115">
        <v>233333</v>
      </c>
      <c r="R254" s="8"/>
    </row>
    <row r="255" spans="1:18" x14ac:dyDescent="0.35">
      <c r="A255" s="43">
        <v>43132</v>
      </c>
      <c r="B255" s="109">
        <f t="shared" si="12"/>
        <v>79</v>
      </c>
      <c r="C255" s="89">
        <v>35</v>
      </c>
      <c r="D255" s="89">
        <v>14</v>
      </c>
      <c r="E255" s="89">
        <v>19</v>
      </c>
      <c r="F255" s="89">
        <v>10</v>
      </c>
      <c r="G255" s="89">
        <v>0</v>
      </c>
      <c r="H255" s="89">
        <v>1</v>
      </c>
      <c r="J255" s="111">
        <f t="shared" si="11"/>
        <v>16862527</v>
      </c>
      <c r="K255" s="90">
        <v>8697000</v>
      </c>
      <c r="L255" s="90">
        <v>4111958</v>
      </c>
      <c r="M255" s="90">
        <v>2703389</v>
      </c>
      <c r="N255" s="90">
        <v>1116847</v>
      </c>
      <c r="O255" s="90">
        <v>0</v>
      </c>
      <c r="P255" s="112">
        <v>233333</v>
      </c>
      <c r="R255" s="8"/>
    </row>
    <row r="256" spans="1:18" x14ac:dyDescent="0.35">
      <c r="A256" s="43">
        <v>43160</v>
      </c>
      <c r="B256" s="109">
        <f t="shared" si="12"/>
        <v>122</v>
      </c>
      <c r="C256" s="89">
        <v>66</v>
      </c>
      <c r="D256" s="89">
        <v>21</v>
      </c>
      <c r="E256" s="89">
        <v>23</v>
      </c>
      <c r="F256" s="89">
        <v>12</v>
      </c>
      <c r="G256" s="89">
        <v>0</v>
      </c>
      <c r="H256" s="89">
        <v>0</v>
      </c>
      <c r="J256" s="111">
        <f t="shared" si="11"/>
        <v>30865872</v>
      </c>
      <c r="K256" s="111">
        <v>19717782</v>
      </c>
      <c r="L256" s="90">
        <v>6535350</v>
      </c>
      <c r="M256" s="90">
        <v>3272524</v>
      </c>
      <c r="N256" s="90">
        <v>1340216</v>
      </c>
      <c r="O256" s="90">
        <v>0</v>
      </c>
      <c r="P256" s="112">
        <v>0</v>
      </c>
      <c r="R256" s="8"/>
    </row>
    <row r="257" spans="1:18" x14ac:dyDescent="0.35">
      <c r="A257" s="43">
        <v>43191</v>
      </c>
      <c r="B257" s="109">
        <f t="shared" si="12"/>
        <v>85</v>
      </c>
      <c r="C257" s="89">
        <v>32</v>
      </c>
      <c r="D257" s="89">
        <v>11</v>
      </c>
      <c r="E257" s="89">
        <v>28</v>
      </c>
      <c r="F257" s="89">
        <v>14</v>
      </c>
      <c r="G257" s="89">
        <v>0</v>
      </c>
      <c r="H257" s="89">
        <v>0</v>
      </c>
      <c r="I257" s="8"/>
      <c r="J257" s="111">
        <f t="shared" si="11"/>
        <v>19812709</v>
      </c>
      <c r="K257" s="90">
        <v>11047246</v>
      </c>
      <c r="L257" s="90">
        <v>3351856</v>
      </c>
      <c r="M257" s="90">
        <v>3802439</v>
      </c>
      <c r="N257" s="90">
        <v>1611168</v>
      </c>
      <c r="O257" s="90">
        <v>0</v>
      </c>
      <c r="P257" s="112">
        <v>0</v>
      </c>
      <c r="R257" s="8"/>
    </row>
    <row r="258" spans="1:18" x14ac:dyDescent="0.35">
      <c r="A258" s="43">
        <v>43221</v>
      </c>
      <c r="B258" s="109">
        <f t="shared" si="12"/>
        <v>118</v>
      </c>
      <c r="C258" s="89">
        <v>55</v>
      </c>
      <c r="D258" s="89">
        <v>20</v>
      </c>
      <c r="E258" s="89">
        <v>29</v>
      </c>
      <c r="F258" s="89">
        <v>14</v>
      </c>
      <c r="G258" s="89">
        <v>0</v>
      </c>
      <c r="H258" s="89">
        <v>0</v>
      </c>
      <c r="J258" s="111">
        <f t="shared" si="11"/>
        <v>25526749.280000001</v>
      </c>
      <c r="K258" s="90">
        <v>14780842.279999999</v>
      </c>
      <c r="L258" s="90">
        <v>5196499</v>
      </c>
      <c r="M258" s="90">
        <v>3938240</v>
      </c>
      <c r="N258" s="90">
        <v>1611168</v>
      </c>
      <c r="O258" s="90">
        <v>0</v>
      </c>
      <c r="P258" s="112">
        <v>0</v>
      </c>
      <c r="R258" s="8"/>
    </row>
    <row r="259" spans="1:18" x14ac:dyDescent="0.35">
      <c r="A259" s="43">
        <v>43252</v>
      </c>
      <c r="B259" s="109">
        <f t="shared" si="12"/>
        <v>105</v>
      </c>
      <c r="C259" s="89">
        <v>51</v>
      </c>
      <c r="D259" s="89">
        <v>11</v>
      </c>
      <c r="E259" s="89">
        <v>29</v>
      </c>
      <c r="F259" s="89">
        <v>13</v>
      </c>
      <c r="G259" s="89">
        <v>0</v>
      </c>
      <c r="H259" s="89">
        <v>1</v>
      </c>
      <c r="I259" s="8"/>
      <c r="J259" s="111">
        <f t="shared" si="11"/>
        <v>22377915.539999999</v>
      </c>
      <c r="K259" s="90">
        <v>14084982.539999999</v>
      </c>
      <c r="L259" s="90">
        <v>2676641</v>
      </c>
      <c r="M259" s="90">
        <v>3938240</v>
      </c>
      <c r="N259" s="90">
        <v>1496085</v>
      </c>
      <c r="O259" s="90">
        <v>0</v>
      </c>
      <c r="P259" s="112">
        <v>181967</v>
      </c>
      <c r="R259" s="8"/>
    </row>
    <row r="260" spans="1:18" x14ac:dyDescent="0.35">
      <c r="A260" s="43">
        <v>43282</v>
      </c>
      <c r="B260" s="109">
        <f t="shared" si="12"/>
        <v>93</v>
      </c>
      <c r="C260" s="89">
        <v>47</v>
      </c>
      <c r="D260" s="89">
        <v>6</v>
      </c>
      <c r="E260" s="89">
        <v>27</v>
      </c>
      <c r="F260" s="89">
        <v>13</v>
      </c>
      <c r="G260" s="89">
        <v>0</v>
      </c>
      <c r="H260" s="89">
        <v>0</v>
      </c>
      <c r="I260" s="8"/>
      <c r="J260" s="111">
        <f t="shared" si="11"/>
        <v>20441388</v>
      </c>
      <c r="K260" s="90">
        <v>13373295</v>
      </c>
      <c r="L260" s="90">
        <v>1905370</v>
      </c>
      <c r="M260" s="90">
        <v>3666638</v>
      </c>
      <c r="N260" s="90">
        <v>1496085</v>
      </c>
      <c r="O260" s="90">
        <v>0</v>
      </c>
      <c r="P260" s="112">
        <v>0</v>
      </c>
      <c r="R260" s="8"/>
    </row>
    <row r="261" spans="1:18" x14ac:dyDescent="0.35">
      <c r="A261" s="43">
        <v>43313</v>
      </c>
      <c r="B261" s="109">
        <f t="shared" si="12"/>
        <v>132</v>
      </c>
      <c r="C261" s="89">
        <v>67</v>
      </c>
      <c r="D261" s="89">
        <v>24</v>
      </c>
      <c r="E261" s="89">
        <v>27</v>
      </c>
      <c r="F261" s="89">
        <v>13</v>
      </c>
      <c r="G261" s="89">
        <v>0</v>
      </c>
      <c r="H261" s="89">
        <v>1</v>
      </c>
      <c r="I261" s="8"/>
      <c r="J261" s="111">
        <f t="shared" si="11"/>
        <v>28235026</v>
      </c>
      <c r="K261" s="90">
        <v>16086443</v>
      </c>
      <c r="L261" s="90">
        <v>6803893</v>
      </c>
      <c r="M261" s="90">
        <v>3666638</v>
      </c>
      <c r="N261" s="90">
        <v>1496085</v>
      </c>
      <c r="O261" s="90">
        <v>0</v>
      </c>
      <c r="P261" s="112">
        <v>181967</v>
      </c>
    </row>
    <row r="262" spans="1:18" x14ac:dyDescent="0.35">
      <c r="A262" s="43">
        <v>43344</v>
      </c>
      <c r="B262" s="109">
        <f t="shared" si="12"/>
        <v>91</v>
      </c>
      <c r="C262" s="89">
        <v>46</v>
      </c>
      <c r="D262" s="89">
        <v>10</v>
      </c>
      <c r="E262" s="89">
        <v>23</v>
      </c>
      <c r="F262" s="89">
        <v>11</v>
      </c>
      <c r="G262" s="89">
        <v>0</v>
      </c>
      <c r="H262" s="89">
        <v>1</v>
      </c>
      <c r="I262" s="8"/>
      <c r="J262" s="111">
        <f t="shared" si="11"/>
        <v>18887478.699999999</v>
      </c>
      <c r="K262" s="90">
        <v>11148163.699999999</v>
      </c>
      <c r="L262" s="90">
        <v>3039965</v>
      </c>
      <c r="M262" s="90">
        <v>3123432</v>
      </c>
      <c r="N262" s="90">
        <v>1265918</v>
      </c>
      <c r="O262" s="90">
        <v>0</v>
      </c>
      <c r="P262" s="112">
        <v>310000</v>
      </c>
    </row>
    <row r="263" spans="1:18" x14ac:dyDescent="0.35">
      <c r="A263" s="43">
        <v>43374</v>
      </c>
      <c r="B263" s="109">
        <f t="shared" si="12"/>
        <v>115</v>
      </c>
      <c r="C263" s="89">
        <v>52</v>
      </c>
      <c r="D263" s="89">
        <v>25</v>
      </c>
      <c r="E263" s="89">
        <v>25</v>
      </c>
      <c r="F263" s="89">
        <v>12</v>
      </c>
      <c r="G263" s="89">
        <v>0</v>
      </c>
      <c r="H263" s="89">
        <v>1</v>
      </c>
      <c r="I263" s="8"/>
      <c r="J263" s="93">
        <f t="shared" si="11"/>
        <v>25688559</v>
      </c>
      <c r="K263" s="90">
        <v>13726834</v>
      </c>
      <c r="L263" s="90">
        <v>7171789</v>
      </c>
      <c r="M263" s="90">
        <v>3395035</v>
      </c>
      <c r="N263" s="90">
        <v>1381001</v>
      </c>
      <c r="O263" s="90">
        <v>0</v>
      </c>
      <c r="P263" s="112">
        <v>13900</v>
      </c>
    </row>
    <row r="264" spans="1:18" x14ac:dyDescent="0.35">
      <c r="A264" s="43">
        <v>43405</v>
      </c>
      <c r="B264" s="109">
        <f t="shared" si="12"/>
        <v>87</v>
      </c>
      <c r="C264" s="89">
        <v>39</v>
      </c>
      <c r="D264" s="89">
        <v>15</v>
      </c>
      <c r="E264" s="89">
        <v>22</v>
      </c>
      <c r="F264" s="89">
        <v>11</v>
      </c>
      <c r="G264" s="89">
        <v>0</v>
      </c>
      <c r="H264" s="89">
        <v>0</v>
      </c>
      <c r="I264" s="8"/>
      <c r="J264" s="93">
        <f t="shared" si="11"/>
        <v>19461728</v>
      </c>
      <c r="K264" s="90">
        <v>10821151</v>
      </c>
      <c r="L264" s="90">
        <v>4387028</v>
      </c>
      <c r="M264" s="90">
        <v>2987631</v>
      </c>
      <c r="N264" s="90">
        <v>1265918</v>
      </c>
      <c r="O264" s="90">
        <v>0</v>
      </c>
      <c r="P264" s="112">
        <v>0</v>
      </c>
    </row>
    <row r="265" spans="1:18" ht="15" thickBot="1" x14ac:dyDescent="0.4">
      <c r="A265" s="55">
        <v>43435</v>
      </c>
      <c r="B265" s="116">
        <f t="shared" si="12"/>
        <v>74</v>
      </c>
      <c r="C265" s="96">
        <v>25</v>
      </c>
      <c r="D265" s="96">
        <v>21</v>
      </c>
      <c r="E265" s="96">
        <v>19</v>
      </c>
      <c r="F265" s="96">
        <v>9</v>
      </c>
      <c r="G265" s="96">
        <v>0</v>
      </c>
      <c r="H265" s="96">
        <v>0</v>
      </c>
      <c r="J265" s="97">
        <f t="shared" si="11"/>
        <v>15307026</v>
      </c>
      <c r="K265" s="98">
        <v>6358882</v>
      </c>
      <c r="L265" s="98">
        <v>5332167</v>
      </c>
      <c r="M265" s="98">
        <v>2580226</v>
      </c>
      <c r="N265" s="98">
        <v>1035751</v>
      </c>
      <c r="O265" s="98">
        <v>0</v>
      </c>
      <c r="P265" s="117">
        <v>0</v>
      </c>
    </row>
    <row r="266" spans="1:18" x14ac:dyDescent="0.35">
      <c r="A266" s="43">
        <v>43484</v>
      </c>
      <c r="B266" s="113">
        <f t="shared" si="12"/>
        <v>97</v>
      </c>
      <c r="C266" s="94">
        <v>42</v>
      </c>
      <c r="D266" s="94">
        <v>21</v>
      </c>
      <c r="E266" s="94">
        <v>23</v>
      </c>
      <c r="F266" s="94">
        <v>11</v>
      </c>
      <c r="G266" s="94">
        <v>0</v>
      </c>
      <c r="H266" s="94">
        <v>0</v>
      </c>
      <c r="J266" s="114">
        <f t="shared" si="11"/>
        <v>20245832</v>
      </c>
      <c r="K266" s="114">
        <v>10610849</v>
      </c>
      <c r="L266" s="95">
        <v>5245633</v>
      </c>
      <c r="M266" s="95">
        <v>3123432</v>
      </c>
      <c r="N266" s="95">
        <v>1265918</v>
      </c>
      <c r="O266" s="95">
        <v>0</v>
      </c>
      <c r="P266" s="115">
        <v>0</v>
      </c>
      <c r="R266" s="8"/>
    </row>
    <row r="267" spans="1:18" x14ac:dyDescent="0.35">
      <c r="A267" s="43">
        <v>43515</v>
      </c>
      <c r="B267" s="109">
        <f t="shared" si="12"/>
        <v>78</v>
      </c>
      <c r="C267" s="89">
        <v>34</v>
      </c>
      <c r="D267" s="89">
        <v>10</v>
      </c>
      <c r="E267" s="89">
        <v>23</v>
      </c>
      <c r="F267" s="89">
        <v>11</v>
      </c>
      <c r="G267" s="89">
        <v>0</v>
      </c>
      <c r="H267" s="89">
        <v>0</v>
      </c>
      <c r="J267" s="111">
        <f t="shared" si="11"/>
        <v>15871609.08</v>
      </c>
      <c r="K267" s="90">
        <v>8918204.0800000001</v>
      </c>
      <c r="L267" s="90">
        <v>2564055</v>
      </c>
      <c r="M267" s="90">
        <v>3123432</v>
      </c>
      <c r="N267" s="90">
        <v>1265918</v>
      </c>
      <c r="O267" s="90">
        <v>0</v>
      </c>
      <c r="P267" s="112">
        <v>0</v>
      </c>
      <c r="R267" s="8"/>
    </row>
    <row r="268" spans="1:18" x14ac:dyDescent="0.35">
      <c r="A268" s="43">
        <v>43543</v>
      </c>
      <c r="B268" s="109">
        <f t="shared" si="12"/>
        <v>85</v>
      </c>
      <c r="C268" s="89">
        <v>37</v>
      </c>
      <c r="D268" s="89">
        <v>8</v>
      </c>
      <c r="E268" s="89">
        <v>27</v>
      </c>
      <c r="F268" s="89">
        <v>13</v>
      </c>
      <c r="G268" s="89">
        <v>0</v>
      </c>
      <c r="H268" s="89">
        <v>0</v>
      </c>
      <c r="J268" s="111">
        <f t="shared" si="11"/>
        <v>19261166</v>
      </c>
      <c r="K268" s="111">
        <v>12228044</v>
      </c>
      <c r="L268" s="90">
        <v>1870399</v>
      </c>
      <c r="M268" s="90">
        <v>3666638</v>
      </c>
      <c r="N268" s="90">
        <v>1496085</v>
      </c>
      <c r="O268" s="90">
        <v>0</v>
      </c>
      <c r="P268" s="112">
        <v>0</v>
      </c>
      <c r="R268" s="8"/>
    </row>
    <row r="269" spans="1:18" x14ac:dyDescent="0.35">
      <c r="A269" s="43">
        <v>43574</v>
      </c>
      <c r="B269" s="109">
        <f t="shared" si="12"/>
        <v>113</v>
      </c>
      <c r="C269" s="89">
        <v>57</v>
      </c>
      <c r="D269" s="89">
        <v>16</v>
      </c>
      <c r="E269" s="89">
        <v>27</v>
      </c>
      <c r="F269" s="89">
        <v>13</v>
      </c>
      <c r="G269" s="89">
        <v>0</v>
      </c>
      <c r="H269" s="89">
        <v>0</v>
      </c>
      <c r="I269" s="8"/>
      <c r="J269" s="111">
        <f t="shared" si="11"/>
        <v>24885723</v>
      </c>
      <c r="K269" s="90">
        <v>15082511</v>
      </c>
      <c r="L269" s="90">
        <v>4640489</v>
      </c>
      <c r="M269" s="90">
        <v>3666638</v>
      </c>
      <c r="N269" s="90">
        <v>1496085</v>
      </c>
      <c r="O269" s="90">
        <v>0</v>
      </c>
      <c r="P269" s="112">
        <v>0</v>
      </c>
      <c r="R269" s="8"/>
    </row>
    <row r="270" spans="1:18" x14ac:dyDescent="0.35">
      <c r="A270" s="43">
        <v>43604</v>
      </c>
      <c r="B270" s="109">
        <f t="shared" si="12"/>
        <v>106</v>
      </c>
      <c r="C270" s="89">
        <v>46</v>
      </c>
      <c r="D270" s="89">
        <v>15</v>
      </c>
      <c r="E270" s="89">
        <v>29</v>
      </c>
      <c r="F270" s="89">
        <v>13</v>
      </c>
      <c r="G270" s="89">
        <v>0</v>
      </c>
      <c r="H270" s="89">
        <v>3</v>
      </c>
      <c r="J270" s="111">
        <f t="shared" si="11"/>
        <v>24876791</v>
      </c>
      <c r="K270" s="90">
        <v>13947349</v>
      </c>
      <c r="L270" s="90">
        <v>5045644</v>
      </c>
      <c r="M270" s="90">
        <v>3938240</v>
      </c>
      <c r="N270" s="90">
        <v>1496085</v>
      </c>
      <c r="O270" s="90">
        <v>0</v>
      </c>
      <c r="P270" s="112">
        <v>449473</v>
      </c>
      <c r="R270" s="8"/>
    </row>
    <row r="271" spans="1:18" x14ac:dyDescent="0.35">
      <c r="A271" s="43">
        <v>43635</v>
      </c>
      <c r="B271" s="109">
        <f t="shared" si="12"/>
        <v>85</v>
      </c>
      <c r="C271" s="89">
        <v>32</v>
      </c>
      <c r="D271" s="89">
        <v>17</v>
      </c>
      <c r="E271" s="89">
        <v>26</v>
      </c>
      <c r="F271" s="89">
        <v>9</v>
      </c>
      <c r="G271" s="89">
        <v>0</v>
      </c>
      <c r="H271" s="89">
        <v>1</v>
      </c>
      <c r="I271" s="8"/>
      <c r="J271" s="111">
        <f t="shared" si="11"/>
        <v>21114560</v>
      </c>
      <c r="K271" s="90">
        <v>10496997</v>
      </c>
      <c r="L271" s="90">
        <v>4411773</v>
      </c>
      <c r="M271" s="90">
        <v>3876145</v>
      </c>
      <c r="N271" s="90">
        <v>2137110</v>
      </c>
      <c r="O271" s="90">
        <v>0</v>
      </c>
      <c r="P271" s="112">
        <v>192535</v>
      </c>
      <c r="R271" s="8"/>
    </row>
    <row r="272" spans="1:18" x14ac:dyDescent="0.35">
      <c r="A272" s="43">
        <v>43665</v>
      </c>
      <c r="B272" s="109">
        <f t="shared" si="12"/>
        <v>68</v>
      </c>
      <c r="C272" s="89">
        <v>34</v>
      </c>
      <c r="D272" s="89">
        <v>12</v>
      </c>
      <c r="E272" s="89">
        <v>11</v>
      </c>
      <c r="F272" s="89">
        <v>11</v>
      </c>
      <c r="G272" s="89">
        <v>0</v>
      </c>
      <c r="H272" s="89">
        <v>0</v>
      </c>
      <c r="I272" s="8"/>
      <c r="J272" s="111">
        <f t="shared" si="11"/>
        <v>19196645</v>
      </c>
      <c r="K272" s="90">
        <v>11814942</v>
      </c>
      <c r="L272" s="90">
        <v>3047718</v>
      </c>
      <c r="M272" s="90">
        <v>1721961</v>
      </c>
      <c r="N272" s="90">
        <v>2612024</v>
      </c>
      <c r="O272" s="90">
        <v>0</v>
      </c>
      <c r="P272" s="112">
        <v>0</v>
      </c>
      <c r="R272" s="8"/>
    </row>
    <row r="273" spans="1:16" x14ac:dyDescent="0.35">
      <c r="A273" s="43">
        <v>43696</v>
      </c>
      <c r="B273" s="109">
        <f t="shared" si="12"/>
        <v>66</v>
      </c>
      <c r="C273" s="89">
        <v>40</v>
      </c>
      <c r="D273" s="89">
        <v>6</v>
      </c>
      <c r="E273" s="89">
        <v>9</v>
      </c>
      <c r="F273" s="89">
        <v>11</v>
      </c>
      <c r="G273" s="89">
        <v>0</v>
      </c>
      <c r="H273" s="89">
        <v>0</v>
      </c>
      <c r="I273" s="8"/>
      <c r="J273" s="111">
        <f t="shared" si="11"/>
        <v>16685536</v>
      </c>
      <c r="K273" s="90">
        <v>10864481</v>
      </c>
      <c r="L273" s="90">
        <v>1541221</v>
      </c>
      <c r="M273" s="90">
        <v>1667810</v>
      </c>
      <c r="N273" s="90">
        <v>2612024</v>
      </c>
      <c r="O273" s="90">
        <v>0</v>
      </c>
      <c r="P273" s="112">
        <v>0</v>
      </c>
    </row>
    <row r="274" spans="1:16" x14ac:dyDescent="0.35">
      <c r="A274" s="43">
        <v>43727</v>
      </c>
      <c r="B274" s="109">
        <f t="shared" si="12"/>
        <v>83</v>
      </c>
      <c r="C274" s="89">
        <v>49</v>
      </c>
      <c r="D274" s="89">
        <v>5</v>
      </c>
      <c r="E274" s="89">
        <v>8</v>
      </c>
      <c r="F274" s="89">
        <v>20</v>
      </c>
      <c r="G274" s="89">
        <v>0</v>
      </c>
      <c r="H274" s="89">
        <v>1</v>
      </c>
      <c r="I274" s="8"/>
      <c r="J274" s="111">
        <f t="shared" si="11"/>
        <v>16385227</v>
      </c>
      <c r="K274" s="90">
        <v>10705990</v>
      </c>
      <c r="L274" s="90">
        <v>1605802</v>
      </c>
      <c r="M274" s="90">
        <v>1295960</v>
      </c>
      <c r="N274" s="90">
        <v>2584940</v>
      </c>
      <c r="O274" s="90">
        <v>0</v>
      </c>
      <c r="P274" s="112">
        <v>192535</v>
      </c>
    </row>
    <row r="275" spans="1:16" x14ac:dyDescent="0.35">
      <c r="A275" s="43">
        <v>43757</v>
      </c>
      <c r="B275" s="109">
        <f t="shared" si="12"/>
        <v>110</v>
      </c>
      <c r="C275" s="89">
        <v>68</v>
      </c>
      <c r="D275" s="89">
        <v>12</v>
      </c>
      <c r="E275" s="89">
        <v>9</v>
      </c>
      <c r="F275" s="89">
        <v>20</v>
      </c>
      <c r="G275" s="89">
        <v>0</v>
      </c>
      <c r="H275" s="89">
        <v>1</v>
      </c>
      <c r="I275" s="8"/>
      <c r="J275" s="111">
        <f t="shared" si="11"/>
        <v>26271374.5</v>
      </c>
      <c r="K275" s="90">
        <v>18957520.5</v>
      </c>
      <c r="L275" s="90">
        <v>3447667</v>
      </c>
      <c r="M275" s="90">
        <v>1565207</v>
      </c>
      <c r="N275" s="90">
        <v>2108445</v>
      </c>
      <c r="O275" s="90">
        <v>0</v>
      </c>
      <c r="P275" s="112">
        <v>192535</v>
      </c>
    </row>
    <row r="276" spans="1:16" x14ac:dyDescent="0.35">
      <c r="A276" s="5">
        <v>43788</v>
      </c>
      <c r="B276" s="109">
        <f t="shared" si="12"/>
        <v>88</v>
      </c>
      <c r="C276" s="89">
        <v>22</v>
      </c>
      <c r="D276" s="89">
        <v>8</v>
      </c>
      <c r="E276" s="89">
        <v>22</v>
      </c>
      <c r="F276" s="89">
        <v>35</v>
      </c>
      <c r="G276" s="89">
        <v>0</v>
      </c>
      <c r="H276" s="89">
        <v>1</v>
      </c>
      <c r="I276" s="8"/>
      <c r="J276" s="111">
        <f t="shared" si="11"/>
        <v>15835519</v>
      </c>
      <c r="K276" s="90">
        <v>6455084</v>
      </c>
      <c r="L276" s="90">
        <v>1905205</v>
      </c>
      <c r="M276" s="90">
        <v>3279815</v>
      </c>
      <c r="N276" s="90">
        <v>4002880</v>
      </c>
      <c r="O276" s="90">
        <v>0</v>
      </c>
      <c r="P276" s="112">
        <v>192535</v>
      </c>
    </row>
    <row r="277" spans="1:16" ht="15" thickBot="1" x14ac:dyDescent="0.4">
      <c r="A277" s="57">
        <v>43818</v>
      </c>
      <c r="B277" s="118">
        <f t="shared" si="12"/>
        <v>126</v>
      </c>
      <c r="C277" s="91">
        <v>48</v>
      </c>
      <c r="D277" s="91">
        <v>25</v>
      </c>
      <c r="E277" s="91">
        <v>23</v>
      </c>
      <c r="F277" s="91">
        <v>29</v>
      </c>
      <c r="G277" s="91">
        <v>0</v>
      </c>
      <c r="H277" s="91">
        <v>1</v>
      </c>
      <c r="J277" s="119">
        <f t="shared" si="11"/>
        <v>24952686</v>
      </c>
      <c r="K277" s="92">
        <v>12428656</v>
      </c>
      <c r="L277" s="92">
        <v>6307245</v>
      </c>
      <c r="M277" s="92">
        <v>3428898</v>
      </c>
      <c r="N277" s="92">
        <v>2595352</v>
      </c>
      <c r="O277" s="92">
        <v>0</v>
      </c>
      <c r="P277" s="120">
        <v>192535</v>
      </c>
    </row>
    <row r="278" spans="1:16" x14ac:dyDescent="0.35">
      <c r="A278" s="77">
        <v>43850</v>
      </c>
      <c r="B278" s="121">
        <f t="shared" si="12"/>
        <v>137</v>
      </c>
      <c r="C278" s="99">
        <v>65</v>
      </c>
      <c r="D278" s="100">
        <v>24</v>
      </c>
      <c r="E278" s="99">
        <v>36</v>
      </c>
      <c r="F278" s="100">
        <v>10</v>
      </c>
      <c r="G278" s="99">
        <v>0</v>
      </c>
      <c r="H278" s="100">
        <v>2</v>
      </c>
      <c r="J278" s="122">
        <f t="shared" si="11"/>
        <v>31387929</v>
      </c>
      <c r="K278" s="101">
        <v>16363000</v>
      </c>
      <c r="L278" s="102">
        <v>6486722</v>
      </c>
      <c r="M278" s="101">
        <v>5835381</v>
      </c>
      <c r="N278" s="102">
        <v>2317756</v>
      </c>
      <c r="O278" s="101">
        <v>0</v>
      </c>
      <c r="P278" s="122">
        <v>385070</v>
      </c>
    </row>
    <row r="279" spans="1:16" x14ac:dyDescent="0.35">
      <c r="A279" s="78">
        <v>43881</v>
      </c>
      <c r="B279" s="109">
        <f t="shared" si="12"/>
        <v>135</v>
      </c>
      <c r="C279" s="103">
        <v>57</v>
      </c>
      <c r="D279" s="9">
        <v>16</v>
      </c>
      <c r="E279" s="103">
        <v>17</v>
      </c>
      <c r="F279" s="9">
        <v>43</v>
      </c>
      <c r="G279" s="103">
        <v>0</v>
      </c>
      <c r="H279" s="9">
        <v>2</v>
      </c>
      <c r="J279" s="111">
        <f t="shared" si="11"/>
        <v>25710236</v>
      </c>
      <c r="K279" s="104">
        <v>14443000</v>
      </c>
      <c r="L279" s="93">
        <v>4419526</v>
      </c>
      <c r="M279" s="104">
        <v>1951920</v>
      </c>
      <c r="N279" s="93">
        <v>4510720</v>
      </c>
      <c r="O279" s="104">
        <v>0</v>
      </c>
      <c r="P279" s="111">
        <v>385070</v>
      </c>
    </row>
    <row r="280" spans="1:16" x14ac:dyDescent="0.35">
      <c r="A280" s="78">
        <v>43910</v>
      </c>
      <c r="B280" s="109">
        <f t="shared" si="12"/>
        <v>179</v>
      </c>
      <c r="C280" s="103">
        <v>53</v>
      </c>
      <c r="D280" s="9">
        <v>18</v>
      </c>
      <c r="E280" s="103">
        <v>30</v>
      </c>
      <c r="F280" s="9">
        <v>77</v>
      </c>
      <c r="G280" s="103">
        <v>0</v>
      </c>
      <c r="H280" s="9">
        <v>1</v>
      </c>
      <c r="J280" s="111">
        <f t="shared" si="11"/>
        <v>31959616</v>
      </c>
      <c r="K280" s="104">
        <v>15158747</v>
      </c>
      <c r="L280" s="93">
        <v>4704243</v>
      </c>
      <c r="M280" s="104">
        <v>4472475</v>
      </c>
      <c r="N280" s="93">
        <v>7292800</v>
      </c>
      <c r="O280" s="104">
        <v>0</v>
      </c>
      <c r="P280" s="111">
        <v>331351</v>
      </c>
    </row>
    <row r="281" spans="1:16" x14ac:dyDescent="0.35">
      <c r="A281" s="78">
        <v>43941</v>
      </c>
      <c r="B281" s="109">
        <f t="shared" si="12"/>
        <v>199</v>
      </c>
      <c r="C281" s="103">
        <v>58</v>
      </c>
      <c r="D281" s="9">
        <v>10</v>
      </c>
      <c r="E281" s="103">
        <v>15</v>
      </c>
      <c r="F281" s="9">
        <v>115</v>
      </c>
      <c r="G281" s="103">
        <v>0</v>
      </c>
      <c r="H281" s="9">
        <v>1</v>
      </c>
      <c r="J281" s="111">
        <f t="shared" si="11"/>
        <v>27144825</v>
      </c>
      <c r="K281" s="104">
        <v>14663992</v>
      </c>
      <c r="L281" s="93">
        <v>2582201</v>
      </c>
      <c r="M281" s="104">
        <v>2472106</v>
      </c>
      <c r="N281" s="93">
        <v>7272260</v>
      </c>
      <c r="O281" s="104">
        <v>0</v>
      </c>
      <c r="P281" s="111">
        <v>154266</v>
      </c>
    </row>
    <row r="282" spans="1:16" x14ac:dyDescent="0.35">
      <c r="A282" s="78">
        <v>43971</v>
      </c>
      <c r="B282" s="109">
        <f t="shared" si="12"/>
        <v>130</v>
      </c>
      <c r="C282" s="103">
        <v>58</v>
      </c>
      <c r="D282" s="9">
        <v>13</v>
      </c>
      <c r="E282" s="103">
        <v>14</v>
      </c>
      <c r="F282" s="9">
        <v>43</v>
      </c>
      <c r="G282" s="103">
        <v>0</v>
      </c>
      <c r="H282" s="9">
        <v>2</v>
      </c>
      <c r="J282" s="111">
        <f t="shared" si="11"/>
        <v>20351946</v>
      </c>
      <c r="K282" s="104">
        <v>13298450</v>
      </c>
      <c r="L282" s="93">
        <v>3252073</v>
      </c>
      <c r="M282" s="104">
        <v>2472445</v>
      </c>
      <c r="N282" s="93">
        <v>908289</v>
      </c>
      <c r="O282" s="104">
        <v>0</v>
      </c>
      <c r="P282" s="111">
        <v>420689</v>
      </c>
    </row>
    <row r="283" spans="1:16" x14ac:dyDescent="0.35">
      <c r="A283" s="78">
        <v>44002</v>
      </c>
      <c r="B283" s="109">
        <f t="shared" si="12"/>
        <v>244</v>
      </c>
      <c r="C283" s="103">
        <v>100</v>
      </c>
      <c r="D283" s="9">
        <v>20</v>
      </c>
      <c r="E283" s="103">
        <v>22</v>
      </c>
      <c r="F283" s="9">
        <v>102</v>
      </c>
      <c r="G283" s="103">
        <v>0</v>
      </c>
      <c r="H283" s="9">
        <v>0</v>
      </c>
      <c r="J283" s="111">
        <f t="shared" si="11"/>
        <v>38532916</v>
      </c>
      <c r="K283" s="104">
        <v>24516105</v>
      </c>
      <c r="L283" s="93">
        <v>5319300</v>
      </c>
      <c r="M283" s="104">
        <v>2971540</v>
      </c>
      <c r="N283" s="93">
        <v>5725971</v>
      </c>
      <c r="O283" s="104">
        <v>0</v>
      </c>
      <c r="P283" s="111">
        <v>0</v>
      </c>
    </row>
    <row r="284" spans="1:16" x14ac:dyDescent="0.35">
      <c r="A284" s="78">
        <v>44032</v>
      </c>
      <c r="B284" s="109">
        <f t="shared" si="12"/>
        <v>218</v>
      </c>
      <c r="C284" s="103">
        <v>98</v>
      </c>
      <c r="D284" s="9">
        <v>24</v>
      </c>
      <c r="E284" s="103">
        <v>19</v>
      </c>
      <c r="F284" s="9">
        <v>76</v>
      </c>
      <c r="G284" s="103">
        <v>0</v>
      </c>
      <c r="H284" s="9">
        <v>1</v>
      </c>
      <c r="J284" s="111">
        <f t="shared" si="11"/>
        <v>48132459</v>
      </c>
      <c r="K284" s="104">
        <v>27081200</v>
      </c>
      <c r="L284" s="93">
        <v>6269114</v>
      </c>
      <c r="M284" s="104">
        <v>3355461</v>
      </c>
      <c r="N284" s="93">
        <v>11158426</v>
      </c>
      <c r="O284" s="104">
        <v>0</v>
      </c>
      <c r="P284" s="111">
        <v>268258</v>
      </c>
    </row>
    <row r="285" spans="1:16" x14ac:dyDescent="0.35">
      <c r="A285" s="78">
        <v>44063</v>
      </c>
      <c r="B285" s="109">
        <f t="shared" si="12"/>
        <v>166</v>
      </c>
      <c r="C285" s="103">
        <v>51</v>
      </c>
      <c r="D285" s="9">
        <v>7</v>
      </c>
      <c r="E285" s="103">
        <v>12</v>
      </c>
      <c r="F285" s="9">
        <v>76</v>
      </c>
      <c r="G285" s="103">
        <v>0</v>
      </c>
      <c r="H285" s="9">
        <v>20</v>
      </c>
      <c r="J285" s="111">
        <f t="shared" si="11"/>
        <v>28055325</v>
      </c>
      <c r="K285" s="104">
        <v>13567000</v>
      </c>
      <c r="L285" s="93">
        <v>2262014</v>
      </c>
      <c r="M285" s="104">
        <v>2113264</v>
      </c>
      <c r="N285" s="93">
        <v>7753900</v>
      </c>
      <c r="O285" s="104">
        <v>0</v>
      </c>
      <c r="P285" s="111">
        <v>2359147</v>
      </c>
    </row>
    <row r="286" spans="1:16" x14ac:dyDescent="0.35">
      <c r="A286" s="78">
        <v>44094</v>
      </c>
      <c r="B286" s="109">
        <f t="shared" si="12"/>
        <v>168</v>
      </c>
      <c r="C286" s="103">
        <v>98</v>
      </c>
      <c r="D286" s="9">
        <v>22</v>
      </c>
      <c r="E286" s="103">
        <v>17</v>
      </c>
      <c r="F286" s="9">
        <v>30</v>
      </c>
      <c r="G286" s="103">
        <v>0</v>
      </c>
      <c r="H286" s="9">
        <v>1</v>
      </c>
      <c r="J286" s="111">
        <f t="shared" si="11"/>
        <v>36586747</v>
      </c>
      <c r="K286" s="104">
        <v>25324500</v>
      </c>
      <c r="L286" s="93">
        <v>5521395</v>
      </c>
      <c r="M286" s="104">
        <v>3225617</v>
      </c>
      <c r="N286" s="93">
        <v>2350235</v>
      </c>
      <c r="O286" s="104">
        <v>0</v>
      </c>
      <c r="P286" s="111">
        <v>165000</v>
      </c>
    </row>
    <row r="287" spans="1:16" x14ac:dyDescent="0.35">
      <c r="A287" s="78">
        <v>44124</v>
      </c>
      <c r="B287" s="109">
        <f t="shared" si="12"/>
        <v>154</v>
      </c>
      <c r="C287" s="103">
        <v>71</v>
      </c>
      <c r="D287" s="9">
        <v>11</v>
      </c>
      <c r="E287" s="103">
        <v>23</v>
      </c>
      <c r="F287" s="9">
        <v>48</v>
      </c>
      <c r="G287" s="103">
        <v>0</v>
      </c>
      <c r="H287" s="9">
        <v>1</v>
      </c>
      <c r="J287" s="111">
        <f t="shared" si="11"/>
        <v>29359867</v>
      </c>
      <c r="K287" s="104">
        <v>18518500</v>
      </c>
      <c r="L287" s="93">
        <v>3768593</v>
      </c>
      <c r="M287" s="104">
        <v>4326864</v>
      </c>
      <c r="N287" s="93">
        <v>2591644</v>
      </c>
      <c r="O287" s="104">
        <v>0</v>
      </c>
      <c r="P287" s="111">
        <v>154266</v>
      </c>
    </row>
    <row r="288" spans="1:16" x14ac:dyDescent="0.35">
      <c r="A288" s="78">
        <v>44155</v>
      </c>
      <c r="B288" s="109">
        <f t="shared" si="12"/>
        <v>141</v>
      </c>
      <c r="C288" s="103">
        <v>67</v>
      </c>
      <c r="D288" s="9">
        <v>20</v>
      </c>
      <c r="E288" s="103">
        <v>23</v>
      </c>
      <c r="F288" s="9">
        <v>31</v>
      </c>
      <c r="G288" s="103">
        <v>0</v>
      </c>
      <c r="H288" s="9">
        <v>0</v>
      </c>
      <c r="J288" s="111">
        <f t="shared" si="11"/>
        <v>28632872</v>
      </c>
      <c r="K288" s="104">
        <v>17453500</v>
      </c>
      <c r="L288" s="93">
        <v>4835224</v>
      </c>
      <c r="M288" s="104">
        <v>5006625</v>
      </c>
      <c r="N288" s="93">
        <v>1337523</v>
      </c>
      <c r="O288" s="104">
        <v>0</v>
      </c>
      <c r="P288" s="111">
        <v>0</v>
      </c>
    </row>
    <row r="289" spans="1:18" ht="15" thickBot="1" x14ac:dyDescent="0.4">
      <c r="A289" s="87">
        <v>44185</v>
      </c>
      <c r="B289" s="116">
        <f t="shared" si="12"/>
        <v>153</v>
      </c>
      <c r="C289" s="105">
        <v>93</v>
      </c>
      <c r="D289" s="106">
        <v>14</v>
      </c>
      <c r="E289" s="105">
        <v>19</v>
      </c>
      <c r="F289" s="106">
        <v>27</v>
      </c>
      <c r="G289" s="105">
        <v>0</v>
      </c>
      <c r="H289" s="106">
        <v>0</v>
      </c>
      <c r="J289" s="123">
        <f t="shared" si="11"/>
        <v>33898624</v>
      </c>
      <c r="K289" s="107">
        <v>22684500</v>
      </c>
      <c r="L289" s="97">
        <v>4062446</v>
      </c>
      <c r="M289" s="107">
        <v>3355461</v>
      </c>
      <c r="N289" s="97">
        <v>3796217</v>
      </c>
      <c r="O289" s="107">
        <v>0</v>
      </c>
      <c r="P289" s="123">
        <v>0</v>
      </c>
    </row>
    <row r="290" spans="1:18" x14ac:dyDescent="0.35">
      <c r="A290" s="88">
        <v>44216</v>
      </c>
      <c r="B290" s="121">
        <f t="shared" si="12"/>
        <v>257</v>
      </c>
      <c r="C290" s="99">
        <v>86</v>
      </c>
      <c r="D290" s="100">
        <v>24</v>
      </c>
      <c r="E290" s="99">
        <v>20</v>
      </c>
      <c r="F290" s="100">
        <v>126</v>
      </c>
      <c r="G290" s="99">
        <v>0</v>
      </c>
      <c r="H290" s="100">
        <v>1</v>
      </c>
      <c r="J290" s="122">
        <f t="shared" si="11"/>
        <v>34984464</v>
      </c>
      <c r="K290" s="101">
        <v>20904500</v>
      </c>
      <c r="L290" s="102">
        <v>6201888</v>
      </c>
      <c r="M290" s="101">
        <v>3532065</v>
      </c>
      <c r="N290" s="102">
        <v>4191745</v>
      </c>
      <c r="O290" s="101">
        <v>0</v>
      </c>
      <c r="P290" s="122">
        <v>154266</v>
      </c>
    </row>
    <row r="291" spans="1:18" x14ac:dyDescent="0.35">
      <c r="A291" s="5">
        <v>44247</v>
      </c>
      <c r="B291" s="109">
        <f t="shared" si="12"/>
        <v>135</v>
      </c>
      <c r="C291" s="103">
        <v>80</v>
      </c>
      <c r="D291" s="9">
        <v>12</v>
      </c>
      <c r="E291" s="103">
        <v>18</v>
      </c>
      <c r="F291" s="9">
        <v>25</v>
      </c>
      <c r="G291" s="103">
        <v>0</v>
      </c>
      <c r="H291" s="9">
        <v>0</v>
      </c>
      <c r="J291" s="111">
        <f t="shared" si="11"/>
        <v>35219252</v>
      </c>
      <c r="K291" s="104">
        <v>23021000</v>
      </c>
      <c r="L291" s="93">
        <v>3191169</v>
      </c>
      <c r="M291" s="104">
        <v>3178858</v>
      </c>
      <c r="N291" s="93">
        <v>5828225</v>
      </c>
      <c r="O291" s="104">
        <v>0</v>
      </c>
      <c r="P291" s="111">
        <v>0</v>
      </c>
      <c r="R291" s="4"/>
    </row>
    <row r="292" spans="1:18" x14ac:dyDescent="0.35">
      <c r="A292" s="5">
        <v>44275</v>
      </c>
      <c r="B292" s="109">
        <f t="shared" si="12"/>
        <v>225</v>
      </c>
      <c r="C292" s="103">
        <v>103</v>
      </c>
      <c r="D292" s="9">
        <v>24</v>
      </c>
      <c r="E292" s="103">
        <v>24</v>
      </c>
      <c r="F292" s="9">
        <v>73</v>
      </c>
      <c r="G292" s="103">
        <v>0</v>
      </c>
      <c r="H292" s="9">
        <v>1</v>
      </c>
      <c r="J292" s="111">
        <f t="shared" si="11"/>
        <v>56247106</v>
      </c>
      <c r="K292" s="104">
        <v>27952833</v>
      </c>
      <c r="L292" s="93">
        <v>6247200</v>
      </c>
      <c r="M292" s="104">
        <v>4238478</v>
      </c>
      <c r="N292" s="93">
        <v>17654329</v>
      </c>
      <c r="O292" s="104">
        <v>0</v>
      </c>
      <c r="P292" s="111">
        <v>154266</v>
      </c>
      <c r="Q292" s="8"/>
    </row>
    <row r="293" spans="1:18" x14ac:dyDescent="0.35">
      <c r="A293" s="5">
        <v>44306</v>
      </c>
      <c r="B293" s="109">
        <f t="shared" si="12"/>
        <v>218</v>
      </c>
      <c r="C293" s="103">
        <v>72</v>
      </c>
      <c r="D293" s="9">
        <v>11</v>
      </c>
      <c r="E293" s="103">
        <v>28</v>
      </c>
      <c r="F293" s="9">
        <v>87</v>
      </c>
      <c r="G293" s="103">
        <v>0</v>
      </c>
      <c r="H293" s="9">
        <v>20</v>
      </c>
      <c r="J293" s="111">
        <f t="shared" si="11"/>
        <v>48390866</v>
      </c>
      <c r="K293" s="104">
        <v>17729400</v>
      </c>
      <c r="L293" s="93">
        <v>2935184</v>
      </c>
      <c r="M293" s="104">
        <v>4579531</v>
      </c>
      <c r="N293" s="93">
        <v>18351563</v>
      </c>
      <c r="O293" s="104">
        <v>0</v>
      </c>
      <c r="P293" s="111">
        <v>4795188</v>
      </c>
      <c r="Q293" s="8"/>
    </row>
    <row r="294" spans="1:18" x14ac:dyDescent="0.35">
      <c r="A294" s="5">
        <v>44336</v>
      </c>
      <c r="B294" s="109">
        <f t="shared" si="12"/>
        <v>168</v>
      </c>
      <c r="C294" s="103">
        <v>82</v>
      </c>
      <c r="D294" s="9">
        <v>11</v>
      </c>
      <c r="E294" s="103">
        <v>18</v>
      </c>
      <c r="F294" s="9">
        <v>55</v>
      </c>
      <c r="G294" s="103">
        <v>0</v>
      </c>
      <c r="H294" s="9">
        <v>2</v>
      </c>
      <c r="J294" s="111">
        <f t="shared" si="11"/>
        <v>34036460</v>
      </c>
      <c r="K294" s="104">
        <v>20671500</v>
      </c>
      <c r="L294" s="93">
        <v>3262284</v>
      </c>
      <c r="M294" s="104">
        <v>4497861</v>
      </c>
      <c r="N294" s="93">
        <v>5036815</v>
      </c>
      <c r="O294" s="104">
        <v>0</v>
      </c>
      <c r="P294" s="111">
        <v>568000</v>
      </c>
      <c r="Q294" s="8"/>
    </row>
    <row r="295" spans="1:18" x14ac:dyDescent="0.35">
      <c r="A295" s="5">
        <v>44367</v>
      </c>
      <c r="B295" s="109">
        <f t="shared" si="12"/>
        <v>174</v>
      </c>
      <c r="C295" s="103">
        <v>70</v>
      </c>
      <c r="D295" s="9">
        <v>10</v>
      </c>
      <c r="E295" s="103">
        <v>24</v>
      </c>
      <c r="F295" s="9">
        <v>67</v>
      </c>
      <c r="G295" s="103">
        <v>0</v>
      </c>
      <c r="H295" s="9">
        <v>3</v>
      </c>
      <c r="J295" s="111">
        <f t="shared" si="11"/>
        <v>31611200</v>
      </c>
      <c r="K295" s="104">
        <v>18457000</v>
      </c>
      <c r="L295" s="93">
        <v>2637380</v>
      </c>
      <c r="M295" s="104">
        <v>5220854</v>
      </c>
      <c r="N295" s="93">
        <v>4841331</v>
      </c>
      <c r="O295" s="104">
        <v>0</v>
      </c>
      <c r="P295" s="111">
        <v>454635</v>
      </c>
      <c r="Q295" s="8"/>
    </row>
    <row r="296" spans="1:18" x14ac:dyDescent="0.35">
      <c r="A296" s="5">
        <v>44397</v>
      </c>
      <c r="B296" s="109">
        <f t="shared" si="12"/>
        <v>173</v>
      </c>
      <c r="C296" s="103">
        <v>58</v>
      </c>
      <c r="D296" s="9">
        <v>5</v>
      </c>
      <c r="E296" s="103">
        <v>36</v>
      </c>
      <c r="F296" s="9">
        <v>71</v>
      </c>
      <c r="G296" s="103">
        <v>0</v>
      </c>
      <c r="H296" s="9">
        <v>3</v>
      </c>
      <c r="J296" s="111">
        <f t="shared" si="11"/>
        <v>32105611</v>
      </c>
      <c r="K296" s="104">
        <v>17745645</v>
      </c>
      <c r="L296" s="93">
        <v>1667050</v>
      </c>
      <c r="M296" s="104">
        <v>6423303</v>
      </c>
      <c r="N296" s="93">
        <v>5814978</v>
      </c>
      <c r="O296" s="104">
        <v>0</v>
      </c>
      <c r="P296" s="111">
        <v>454635</v>
      </c>
      <c r="Q296" s="8"/>
    </row>
    <row r="297" spans="1:18" x14ac:dyDescent="0.35">
      <c r="A297" s="5">
        <v>44428</v>
      </c>
      <c r="B297" s="109">
        <f t="shared" si="12"/>
        <v>231</v>
      </c>
      <c r="C297" s="103">
        <v>106</v>
      </c>
      <c r="D297" s="9">
        <v>9</v>
      </c>
      <c r="E297" s="103">
        <v>35</v>
      </c>
      <c r="F297" s="9">
        <v>69</v>
      </c>
      <c r="G297" s="103">
        <v>0</v>
      </c>
      <c r="H297" s="9">
        <v>12</v>
      </c>
      <c r="J297" s="111">
        <f t="shared" si="11"/>
        <v>48907639</v>
      </c>
      <c r="K297" s="104">
        <v>26493500</v>
      </c>
      <c r="L297" s="93">
        <v>2521661</v>
      </c>
      <c r="M297" s="104">
        <v>5802600</v>
      </c>
      <c r="N297" s="93">
        <v>11222643</v>
      </c>
      <c r="O297" s="104">
        <v>0</v>
      </c>
      <c r="P297" s="111">
        <v>2867235</v>
      </c>
      <c r="Q297" s="8"/>
    </row>
    <row r="298" spans="1:18" x14ac:dyDescent="0.35">
      <c r="A298" s="5">
        <v>44459</v>
      </c>
      <c r="B298" s="109">
        <f t="shared" si="12"/>
        <v>186</v>
      </c>
      <c r="C298" s="103">
        <v>90</v>
      </c>
      <c r="D298" s="9">
        <v>28</v>
      </c>
      <c r="E298" s="103">
        <v>23</v>
      </c>
      <c r="F298" s="9">
        <v>42</v>
      </c>
      <c r="G298" s="103">
        <v>0</v>
      </c>
      <c r="H298" s="9">
        <v>3</v>
      </c>
      <c r="J298" s="111">
        <f t="shared" si="11"/>
        <v>45121089</v>
      </c>
      <c r="K298" s="104">
        <v>22357977</v>
      </c>
      <c r="L298" s="93">
        <v>7828353</v>
      </c>
      <c r="M298" s="104">
        <v>3761757</v>
      </c>
      <c r="N298" s="93">
        <v>10718367</v>
      </c>
      <c r="O298" s="104">
        <v>0</v>
      </c>
      <c r="P298" s="111">
        <v>454635</v>
      </c>
      <c r="Q298" s="8"/>
    </row>
    <row r="299" spans="1:18" x14ac:dyDescent="0.35">
      <c r="A299" s="5">
        <v>44489</v>
      </c>
      <c r="B299" s="109">
        <f t="shared" si="12"/>
        <v>204</v>
      </c>
      <c r="C299" s="103">
        <v>95</v>
      </c>
      <c r="D299" s="9">
        <v>38</v>
      </c>
      <c r="E299" s="103">
        <v>26</v>
      </c>
      <c r="F299" s="9">
        <v>42</v>
      </c>
      <c r="G299" s="103">
        <v>0</v>
      </c>
      <c r="H299" s="9">
        <v>3</v>
      </c>
      <c r="J299" s="111">
        <f t="shared" si="11"/>
        <v>46325428</v>
      </c>
      <c r="K299" s="104">
        <v>25832280</v>
      </c>
      <c r="L299" s="93">
        <v>11826438</v>
      </c>
      <c r="M299" s="104">
        <v>5294100</v>
      </c>
      <c r="N299" s="93">
        <v>2917975</v>
      </c>
      <c r="O299" s="104">
        <v>0</v>
      </c>
      <c r="P299" s="111">
        <v>454635</v>
      </c>
      <c r="Q299" s="8"/>
    </row>
    <row r="300" spans="1:18" x14ac:dyDescent="0.35">
      <c r="A300" s="5">
        <v>44520</v>
      </c>
      <c r="B300" s="109">
        <f t="shared" si="12"/>
        <v>149</v>
      </c>
      <c r="C300" s="103">
        <v>66</v>
      </c>
      <c r="D300" s="9">
        <v>19</v>
      </c>
      <c r="E300" s="103">
        <v>19</v>
      </c>
      <c r="F300" s="9">
        <v>42</v>
      </c>
      <c r="G300" s="103">
        <v>0</v>
      </c>
      <c r="H300" s="9">
        <v>3</v>
      </c>
      <c r="J300" s="111">
        <f t="shared" si="11"/>
        <v>34205182</v>
      </c>
      <c r="K300" s="104">
        <v>17946500</v>
      </c>
      <c r="L300" s="93">
        <v>6484812</v>
      </c>
      <c r="M300" s="104">
        <v>4587880</v>
      </c>
      <c r="N300" s="93">
        <v>4731355</v>
      </c>
      <c r="O300" s="104">
        <v>0</v>
      </c>
      <c r="P300" s="111">
        <v>454635</v>
      </c>
      <c r="Q300" s="8"/>
    </row>
    <row r="301" spans="1:18" ht="15" thickBot="1" x14ac:dyDescent="0.4">
      <c r="A301" s="55">
        <v>44550</v>
      </c>
      <c r="B301" s="116">
        <f t="shared" si="12"/>
        <v>142</v>
      </c>
      <c r="C301" s="105">
        <v>66</v>
      </c>
      <c r="D301" s="106">
        <v>12</v>
      </c>
      <c r="E301" s="105">
        <v>23</v>
      </c>
      <c r="F301" s="106">
        <v>39</v>
      </c>
      <c r="G301" s="105">
        <v>0</v>
      </c>
      <c r="H301" s="106">
        <v>2</v>
      </c>
      <c r="J301" s="123">
        <f t="shared" si="11"/>
        <v>33617638</v>
      </c>
      <c r="K301" s="107">
        <v>16429518</v>
      </c>
      <c r="L301" s="97">
        <v>3874639</v>
      </c>
      <c r="M301" s="107">
        <v>3761757</v>
      </c>
      <c r="N301" s="97">
        <v>9248634</v>
      </c>
      <c r="O301" s="107">
        <v>0</v>
      </c>
      <c r="P301" s="123">
        <v>303090</v>
      </c>
      <c r="Q301" s="8"/>
    </row>
    <row r="302" spans="1:18" x14ac:dyDescent="0.35">
      <c r="A302" s="88">
        <v>44581</v>
      </c>
      <c r="B302" s="121">
        <f t="shared" ref="B302:B349" si="13">SUM(C302:H302)</f>
        <v>139</v>
      </c>
      <c r="C302" s="99">
        <v>65</v>
      </c>
      <c r="D302" s="100">
        <v>14</v>
      </c>
      <c r="E302" s="99">
        <v>24</v>
      </c>
      <c r="F302" s="100">
        <v>27</v>
      </c>
      <c r="G302" s="99">
        <v>0</v>
      </c>
      <c r="H302" s="100">
        <v>9</v>
      </c>
      <c r="J302" s="122">
        <f t="shared" ref="J302:J349" si="14">SUM(K302:P302)</f>
        <v>39261866</v>
      </c>
      <c r="K302" s="101">
        <v>19481592</v>
      </c>
      <c r="L302" s="102">
        <v>4642803</v>
      </c>
      <c r="M302" s="101">
        <v>3925312</v>
      </c>
      <c r="N302" s="102">
        <v>9824159</v>
      </c>
      <c r="O302" s="101">
        <v>0</v>
      </c>
      <c r="P302" s="122">
        <v>1388000</v>
      </c>
      <c r="Q302" s="8"/>
    </row>
    <row r="303" spans="1:18" x14ac:dyDescent="0.35">
      <c r="A303" s="5">
        <v>44612</v>
      </c>
      <c r="B303" s="109">
        <f>SUM(C303:H303)</f>
        <v>177</v>
      </c>
      <c r="C303" s="103">
        <v>75</v>
      </c>
      <c r="D303" s="9">
        <v>12</v>
      </c>
      <c r="E303" s="103">
        <v>45</v>
      </c>
      <c r="F303" s="9">
        <v>39</v>
      </c>
      <c r="G303" s="103">
        <v>0</v>
      </c>
      <c r="H303" s="9">
        <v>6</v>
      </c>
      <c r="J303" s="111">
        <f>SUM(K303:P303)</f>
        <v>38581954</v>
      </c>
      <c r="K303" s="104">
        <v>21308366</v>
      </c>
      <c r="L303" s="93">
        <v>3845612</v>
      </c>
      <c r="M303" s="104">
        <v>10074201</v>
      </c>
      <c r="N303" s="93">
        <v>1740885</v>
      </c>
      <c r="O303" s="104">
        <v>0</v>
      </c>
      <c r="P303" s="111">
        <v>1612890</v>
      </c>
      <c r="Q303" s="8"/>
    </row>
    <row r="304" spans="1:18" x14ac:dyDescent="0.35">
      <c r="A304" s="43">
        <v>44640</v>
      </c>
      <c r="B304" s="109">
        <f t="shared" si="13"/>
        <v>135</v>
      </c>
      <c r="C304" s="103">
        <v>87</v>
      </c>
      <c r="D304" s="9">
        <v>15</v>
      </c>
      <c r="E304" s="103">
        <v>30</v>
      </c>
      <c r="F304" s="9">
        <v>0</v>
      </c>
      <c r="G304" s="103">
        <v>0</v>
      </c>
      <c r="H304" s="9">
        <v>3</v>
      </c>
      <c r="J304" s="111">
        <f t="shared" si="14"/>
        <v>33439395</v>
      </c>
      <c r="K304" s="104">
        <v>22756551</v>
      </c>
      <c r="L304" s="93">
        <v>5321569</v>
      </c>
      <c r="M304" s="104">
        <v>4906640</v>
      </c>
      <c r="N304" s="93">
        <v>0</v>
      </c>
      <c r="O304" s="104">
        <v>0</v>
      </c>
      <c r="P304" s="111">
        <v>454635</v>
      </c>
      <c r="Q304" s="8"/>
    </row>
    <row r="305" spans="1:17" x14ac:dyDescent="0.35">
      <c r="A305" s="5">
        <v>44671</v>
      </c>
      <c r="B305" s="109">
        <f t="shared" si="13"/>
        <v>175</v>
      </c>
      <c r="C305" s="103">
        <v>73</v>
      </c>
      <c r="D305" s="9">
        <v>27</v>
      </c>
      <c r="E305" s="103">
        <v>48</v>
      </c>
      <c r="F305" s="9">
        <v>16</v>
      </c>
      <c r="G305" s="103">
        <v>0</v>
      </c>
      <c r="H305" s="9">
        <v>11</v>
      </c>
      <c r="J305" s="111">
        <f t="shared" si="14"/>
        <v>40749833</v>
      </c>
      <c r="K305" s="104">
        <v>18479120</v>
      </c>
      <c r="L305" s="93">
        <v>4705071</v>
      </c>
      <c r="M305" s="104">
        <v>11000250</v>
      </c>
      <c r="N305" s="93">
        <v>4099517</v>
      </c>
      <c r="O305" s="104">
        <v>0</v>
      </c>
      <c r="P305" s="111">
        <v>2465875</v>
      </c>
      <c r="Q305" s="8"/>
    </row>
    <row r="306" spans="1:17" x14ac:dyDescent="0.35">
      <c r="A306" s="43">
        <v>44701</v>
      </c>
      <c r="B306" s="109">
        <f t="shared" si="13"/>
        <v>141</v>
      </c>
      <c r="C306" s="103">
        <v>53</v>
      </c>
      <c r="D306" s="9">
        <v>9</v>
      </c>
      <c r="E306" s="103">
        <v>28</v>
      </c>
      <c r="F306" s="9">
        <v>41</v>
      </c>
      <c r="G306" s="103">
        <v>0</v>
      </c>
      <c r="H306" s="9">
        <v>10</v>
      </c>
      <c r="J306" s="111">
        <f t="shared" si="14"/>
        <v>33967664</v>
      </c>
      <c r="K306" s="104">
        <v>15419380</v>
      </c>
      <c r="L306" s="93">
        <v>4002463</v>
      </c>
      <c r="M306" s="104">
        <v>5605274</v>
      </c>
      <c r="N306" s="93">
        <v>6698843</v>
      </c>
      <c r="O306" s="104">
        <v>0</v>
      </c>
      <c r="P306" s="111">
        <v>2241704</v>
      </c>
      <c r="Q306" s="8"/>
    </row>
    <row r="307" spans="1:17" x14ac:dyDescent="0.35">
      <c r="A307" s="5">
        <v>44732</v>
      </c>
      <c r="B307" s="109">
        <f t="shared" si="13"/>
        <v>208</v>
      </c>
      <c r="C307" s="9">
        <v>85</v>
      </c>
      <c r="D307" s="9">
        <v>28</v>
      </c>
      <c r="E307" s="103">
        <v>27</v>
      </c>
      <c r="F307" s="9">
        <v>59</v>
      </c>
      <c r="G307" s="103">
        <v>0</v>
      </c>
      <c r="H307" s="9">
        <v>9</v>
      </c>
      <c r="J307" s="111">
        <f t="shared" si="14"/>
        <v>41455023</v>
      </c>
      <c r="K307" s="104">
        <v>20855390</v>
      </c>
      <c r="L307" s="93">
        <v>5137826</v>
      </c>
      <c r="M307" s="104">
        <v>5405086</v>
      </c>
      <c r="N307" s="93">
        <v>8039187</v>
      </c>
      <c r="O307" s="104">
        <v>0</v>
      </c>
      <c r="P307" s="111">
        <v>2017534</v>
      </c>
      <c r="Q307" s="8"/>
    </row>
    <row r="308" spans="1:17" x14ac:dyDescent="0.35">
      <c r="A308" s="43">
        <v>44762</v>
      </c>
      <c r="B308" s="109">
        <f t="shared" si="13"/>
        <v>120</v>
      </c>
      <c r="C308" s="103">
        <v>54</v>
      </c>
      <c r="D308" s="9">
        <v>13</v>
      </c>
      <c r="E308" s="103">
        <v>5</v>
      </c>
      <c r="F308" s="9">
        <v>40</v>
      </c>
      <c r="G308" s="103">
        <v>0</v>
      </c>
      <c r="H308" s="9">
        <v>8</v>
      </c>
      <c r="J308" s="111">
        <f t="shared" si="14"/>
        <v>36102639</v>
      </c>
      <c r="K308" s="104">
        <v>13929630</v>
      </c>
      <c r="L308" s="93">
        <v>5175000</v>
      </c>
      <c r="M308" s="104">
        <v>3455000</v>
      </c>
      <c r="N308" s="93">
        <v>11749645</v>
      </c>
      <c r="O308" s="104">
        <v>0</v>
      </c>
      <c r="P308" s="111">
        <v>1793364</v>
      </c>
      <c r="Q308" s="8"/>
    </row>
    <row r="309" spans="1:17" x14ac:dyDescent="0.35">
      <c r="A309" s="5">
        <v>44793</v>
      </c>
      <c r="B309" s="109">
        <f t="shared" si="13"/>
        <v>96</v>
      </c>
      <c r="C309" s="103">
        <v>53</v>
      </c>
      <c r="D309" s="9">
        <v>8</v>
      </c>
      <c r="E309" s="103">
        <v>24</v>
      </c>
      <c r="F309" s="9">
        <v>2</v>
      </c>
      <c r="G309" s="103">
        <v>0</v>
      </c>
      <c r="H309" s="9">
        <v>9</v>
      </c>
      <c r="J309" s="111">
        <f t="shared" si="14"/>
        <v>22306206</v>
      </c>
      <c r="K309" s="104">
        <v>13007160</v>
      </c>
      <c r="L309" s="93">
        <v>2388833</v>
      </c>
      <c r="M309" s="104">
        <v>4804521</v>
      </c>
      <c r="N309" s="93">
        <v>88158</v>
      </c>
      <c r="O309" s="104">
        <v>0</v>
      </c>
      <c r="P309" s="111">
        <v>2017534</v>
      </c>
      <c r="Q309" s="8"/>
    </row>
    <row r="310" spans="1:17" x14ac:dyDescent="0.35">
      <c r="A310" s="43">
        <v>44824</v>
      </c>
      <c r="B310" s="109">
        <f t="shared" si="13"/>
        <v>86</v>
      </c>
      <c r="C310" s="103">
        <v>44</v>
      </c>
      <c r="D310" s="9">
        <v>14</v>
      </c>
      <c r="E310" s="103">
        <v>20</v>
      </c>
      <c r="F310" s="9">
        <v>1</v>
      </c>
      <c r="G310" s="103">
        <v>0</v>
      </c>
      <c r="H310" s="9">
        <v>7</v>
      </c>
      <c r="J310" s="111">
        <f t="shared" si="14"/>
        <v>24726070</v>
      </c>
      <c r="K310" s="104">
        <v>13226490</v>
      </c>
      <c r="L310" s="93">
        <v>5589683</v>
      </c>
      <c r="M310" s="104">
        <v>4003767</v>
      </c>
      <c r="N310" s="93">
        <v>81600</v>
      </c>
      <c r="O310" s="104">
        <v>0</v>
      </c>
      <c r="P310" s="111">
        <v>1824530</v>
      </c>
      <c r="Q310" s="8"/>
    </row>
    <row r="311" spans="1:17" x14ac:dyDescent="0.35">
      <c r="A311" s="5">
        <v>44854</v>
      </c>
      <c r="B311" s="109">
        <f t="shared" si="13"/>
        <v>98</v>
      </c>
      <c r="C311" s="103">
        <v>48</v>
      </c>
      <c r="D311" s="9">
        <v>12</v>
      </c>
      <c r="E311" s="103">
        <v>20</v>
      </c>
      <c r="F311" s="9">
        <v>11</v>
      </c>
      <c r="G311" s="103">
        <v>0</v>
      </c>
      <c r="H311" s="9">
        <v>7</v>
      </c>
      <c r="J311" s="111">
        <f t="shared" si="14"/>
        <v>26200990</v>
      </c>
      <c r="K311" s="104">
        <v>12871260</v>
      </c>
      <c r="L311" s="93">
        <v>5205088</v>
      </c>
      <c r="M311" s="104">
        <v>4003767</v>
      </c>
      <c r="N311" s="93">
        <v>2551682</v>
      </c>
      <c r="O311" s="104">
        <v>0</v>
      </c>
      <c r="P311" s="111">
        <v>1569193</v>
      </c>
      <c r="Q311" s="8"/>
    </row>
    <row r="312" spans="1:17" x14ac:dyDescent="0.35">
      <c r="A312" s="43">
        <v>44885</v>
      </c>
      <c r="B312" s="109">
        <f t="shared" si="13"/>
        <v>64</v>
      </c>
      <c r="C312" s="103">
        <v>30</v>
      </c>
      <c r="D312" s="9">
        <v>14</v>
      </c>
      <c r="E312" s="103">
        <v>10</v>
      </c>
      <c r="F312" s="9">
        <v>10</v>
      </c>
      <c r="G312" s="103">
        <v>0</v>
      </c>
      <c r="H312" s="9">
        <v>0</v>
      </c>
      <c r="J312" s="111">
        <f t="shared" si="14"/>
        <v>17922713</v>
      </c>
      <c r="K312" s="104">
        <v>10254650</v>
      </c>
      <c r="L312" s="93">
        <v>3227151</v>
      </c>
      <c r="M312" s="104">
        <v>2096800</v>
      </c>
      <c r="N312" s="93">
        <v>2344112</v>
      </c>
      <c r="O312" s="104">
        <v>0</v>
      </c>
      <c r="P312" s="111">
        <v>0</v>
      </c>
      <c r="Q312" s="8"/>
    </row>
    <row r="313" spans="1:17" ht="15" thickBot="1" x14ac:dyDescent="0.4">
      <c r="A313" s="55">
        <v>44915</v>
      </c>
      <c r="B313" s="116">
        <f t="shared" si="13"/>
        <v>64</v>
      </c>
      <c r="C313" s="105">
        <v>45</v>
      </c>
      <c r="D313" s="106">
        <v>10</v>
      </c>
      <c r="E313" s="105">
        <v>3</v>
      </c>
      <c r="F313" s="106">
        <v>1</v>
      </c>
      <c r="G313" s="105">
        <v>0</v>
      </c>
      <c r="H313" s="106">
        <v>5</v>
      </c>
      <c r="J313" s="123">
        <f t="shared" si="14"/>
        <v>23771318</v>
      </c>
      <c r="K313" s="107">
        <v>14124560</v>
      </c>
      <c r="L313" s="97">
        <v>4297280</v>
      </c>
      <c r="M313" s="107">
        <v>3614000</v>
      </c>
      <c r="N313" s="97">
        <v>614626</v>
      </c>
      <c r="O313" s="107">
        <v>0</v>
      </c>
      <c r="P313" s="123">
        <v>1120852</v>
      </c>
      <c r="Q313" s="8"/>
    </row>
    <row r="314" spans="1:17" x14ac:dyDescent="0.35">
      <c r="A314" s="88">
        <v>44946</v>
      </c>
      <c r="B314" s="109">
        <f t="shared" si="13"/>
        <v>152</v>
      </c>
      <c r="C314" s="99">
        <v>79</v>
      </c>
      <c r="D314" s="100">
        <v>17</v>
      </c>
      <c r="E314" s="99">
        <v>17</v>
      </c>
      <c r="F314" s="100">
        <v>3</v>
      </c>
      <c r="G314" s="99">
        <v>0</v>
      </c>
      <c r="H314" s="100">
        <v>36</v>
      </c>
      <c r="J314" s="111">
        <f t="shared" si="14"/>
        <v>37197877</v>
      </c>
      <c r="K314" s="101">
        <v>19826960</v>
      </c>
      <c r="L314" s="102">
        <v>4450975</v>
      </c>
      <c r="M314" s="101">
        <v>3403202</v>
      </c>
      <c r="N314" s="102">
        <v>849626</v>
      </c>
      <c r="O314" s="101">
        <v>0</v>
      </c>
      <c r="P314" s="122">
        <v>8667114</v>
      </c>
      <c r="Q314" s="8"/>
    </row>
    <row r="315" spans="1:17" x14ac:dyDescent="0.35">
      <c r="A315" s="5">
        <v>44977</v>
      </c>
      <c r="B315" s="109">
        <f t="shared" si="13"/>
        <v>74</v>
      </c>
      <c r="C315" s="103">
        <v>43</v>
      </c>
      <c r="D315" s="9">
        <v>6</v>
      </c>
      <c r="E315" s="103">
        <v>19</v>
      </c>
      <c r="F315" s="9">
        <v>2</v>
      </c>
      <c r="G315" s="103">
        <v>0</v>
      </c>
      <c r="H315" s="9">
        <v>4</v>
      </c>
      <c r="J315" s="111">
        <f t="shared" si="14"/>
        <v>15943379</v>
      </c>
      <c r="K315" s="104">
        <v>9467370</v>
      </c>
      <c r="L315" s="93">
        <v>1488663</v>
      </c>
      <c r="M315" s="104">
        <v>3803579</v>
      </c>
      <c r="N315" s="93">
        <v>82642</v>
      </c>
      <c r="O315" s="104">
        <v>0</v>
      </c>
      <c r="P315" s="111">
        <v>1101125</v>
      </c>
      <c r="Q315" s="8"/>
    </row>
    <row r="316" spans="1:17" x14ac:dyDescent="0.35">
      <c r="A316" s="43">
        <v>45005</v>
      </c>
      <c r="B316" s="109">
        <f t="shared" si="13"/>
        <v>114</v>
      </c>
      <c r="C316" s="103">
        <v>45</v>
      </c>
      <c r="D316" s="9">
        <v>14</v>
      </c>
      <c r="E316" s="103">
        <v>25</v>
      </c>
      <c r="F316" s="9">
        <v>7</v>
      </c>
      <c r="G316" s="103">
        <v>0</v>
      </c>
      <c r="H316" s="9">
        <v>23</v>
      </c>
      <c r="J316" s="111">
        <f t="shared" si="14"/>
        <v>25535477</v>
      </c>
      <c r="K316" s="104">
        <v>10501110</v>
      </c>
      <c r="L316" s="93">
        <v>3823256</v>
      </c>
      <c r="M316" s="104">
        <v>5004709</v>
      </c>
      <c r="N316" s="93">
        <v>532021</v>
      </c>
      <c r="O316" s="104">
        <v>0</v>
      </c>
      <c r="P316" s="111">
        <v>5674381</v>
      </c>
      <c r="Q316" s="8"/>
    </row>
    <row r="317" spans="1:17" x14ac:dyDescent="0.35">
      <c r="A317" s="5">
        <v>45036</v>
      </c>
      <c r="B317" s="109">
        <f t="shared" si="13"/>
        <v>109</v>
      </c>
      <c r="C317" s="103">
        <v>71</v>
      </c>
      <c r="D317" s="9">
        <v>13</v>
      </c>
      <c r="E317" s="103">
        <v>23</v>
      </c>
      <c r="F317" s="9">
        <v>0</v>
      </c>
      <c r="G317" s="103">
        <v>0</v>
      </c>
      <c r="H317" s="9">
        <v>2</v>
      </c>
      <c r="J317" s="111">
        <f t="shared" si="14"/>
        <v>23965636</v>
      </c>
      <c r="K317" s="104">
        <v>14674090</v>
      </c>
      <c r="L317" s="93">
        <v>2866266</v>
      </c>
      <c r="M317" s="104">
        <v>5661356</v>
      </c>
      <c r="N317" s="93">
        <v>0</v>
      </c>
      <c r="O317" s="104">
        <v>0</v>
      </c>
      <c r="P317" s="111">
        <v>763924</v>
      </c>
      <c r="Q317" s="8"/>
    </row>
    <row r="318" spans="1:17" x14ac:dyDescent="0.35">
      <c r="A318" s="43">
        <v>45066</v>
      </c>
      <c r="B318" s="109">
        <f t="shared" si="13"/>
        <v>156</v>
      </c>
      <c r="C318" s="103">
        <v>80</v>
      </c>
      <c r="D318" s="9">
        <v>15</v>
      </c>
      <c r="E318" s="103">
        <v>26</v>
      </c>
      <c r="F318" s="9">
        <v>21</v>
      </c>
      <c r="G318" s="103">
        <v>0</v>
      </c>
      <c r="H318" s="9">
        <v>14</v>
      </c>
      <c r="J318" s="111">
        <f t="shared" si="14"/>
        <v>48832360</v>
      </c>
      <c r="K318" s="104">
        <v>20374091</v>
      </c>
      <c r="L318" s="93">
        <v>5490664</v>
      </c>
      <c r="M318" s="104">
        <v>6399794</v>
      </c>
      <c r="N318" s="93">
        <v>12985177</v>
      </c>
      <c r="O318" s="104">
        <v>0</v>
      </c>
      <c r="P318" s="111">
        <v>3582634</v>
      </c>
      <c r="Q318" s="8"/>
    </row>
    <row r="319" spans="1:17" x14ac:dyDescent="0.35">
      <c r="A319" s="5">
        <v>45097</v>
      </c>
      <c r="B319" s="109">
        <f t="shared" si="13"/>
        <v>146</v>
      </c>
      <c r="C319" s="9">
        <v>65</v>
      </c>
      <c r="D319" s="9">
        <v>24</v>
      </c>
      <c r="E319" s="103">
        <v>26</v>
      </c>
      <c r="F319" s="9">
        <v>24</v>
      </c>
      <c r="G319" s="103">
        <v>0</v>
      </c>
      <c r="H319" s="9">
        <v>7</v>
      </c>
      <c r="J319" s="111">
        <f t="shared" si="14"/>
        <v>40047437</v>
      </c>
      <c r="K319" s="104">
        <v>16805510</v>
      </c>
      <c r="L319" s="93">
        <v>8229482</v>
      </c>
      <c r="M319" s="104">
        <v>6399794</v>
      </c>
      <c r="N319" s="93">
        <v>6242513</v>
      </c>
      <c r="O319" s="104">
        <v>0</v>
      </c>
      <c r="P319" s="111">
        <v>2370138</v>
      </c>
      <c r="Q319" s="8"/>
    </row>
    <row r="320" spans="1:17" x14ac:dyDescent="0.35">
      <c r="A320" s="43">
        <v>45127</v>
      </c>
      <c r="B320" s="113">
        <f t="shared" si="13"/>
        <v>154</v>
      </c>
      <c r="C320" s="103">
        <v>49</v>
      </c>
      <c r="D320" s="9">
        <v>6</v>
      </c>
      <c r="E320" s="103">
        <v>23</v>
      </c>
      <c r="F320" s="9">
        <v>25</v>
      </c>
      <c r="G320" s="103">
        <v>0</v>
      </c>
      <c r="H320" s="9">
        <v>51</v>
      </c>
      <c r="J320" s="114">
        <f t="shared" si="14"/>
        <v>30480961</v>
      </c>
      <c r="K320" s="104">
        <v>12959370</v>
      </c>
      <c r="L320" s="93">
        <v>2713766</v>
      </c>
      <c r="M320" s="104">
        <v>5661356</v>
      </c>
      <c r="N320" s="93">
        <v>5857931</v>
      </c>
      <c r="O320" s="104">
        <v>0</v>
      </c>
      <c r="P320" s="111">
        <v>3288538</v>
      </c>
      <c r="Q320" s="8"/>
    </row>
    <row r="321" spans="1:17" x14ac:dyDescent="0.35">
      <c r="A321" s="5">
        <v>45158</v>
      </c>
      <c r="B321" s="109">
        <f t="shared" si="13"/>
        <v>126</v>
      </c>
      <c r="C321" s="103">
        <v>48</v>
      </c>
      <c r="D321" s="9">
        <v>23</v>
      </c>
      <c r="E321" s="103">
        <v>26</v>
      </c>
      <c r="F321" s="9">
        <v>13</v>
      </c>
      <c r="G321" s="103">
        <v>0</v>
      </c>
      <c r="H321" s="9">
        <v>16</v>
      </c>
      <c r="J321" s="111">
        <f t="shared" si="14"/>
        <v>32588640</v>
      </c>
      <c r="K321" s="104">
        <v>11674670</v>
      </c>
      <c r="L321" s="93">
        <v>7145883</v>
      </c>
      <c r="M321" s="104">
        <v>6399794</v>
      </c>
      <c r="N321" s="93">
        <v>3609964</v>
      </c>
      <c r="O321" s="104">
        <v>0</v>
      </c>
      <c r="P321" s="111">
        <v>3758329</v>
      </c>
      <c r="Q321" s="8"/>
    </row>
    <row r="322" spans="1:17" x14ac:dyDescent="0.35">
      <c r="A322" s="43">
        <v>45189</v>
      </c>
      <c r="B322" s="109">
        <f t="shared" si="13"/>
        <v>84</v>
      </c>
      <c r="C322" s="103">
        <v>46</v>
      </c>
      <c r="D322" s="9">
        <v>9</v>
      </c>
      <c r="E322" s="103">
        <v>22</v>
      </c>
      <c r="F322" s="9">
        <v>0</v>
      </c>
      <c r="G322" s="103">
        <v>0</v>
      </c>
      <c r="H322" s="9">
        <v>7</v>
      </c>
      <c r="J322" s="111">
        <f t="shared" si="14"/>
        <v>19893040</v>
      </c>
      <c r="K322" s="104">
        <v>10326190</v>
      </c>
      <c r="L322" s="93">
        <v>2374294</v>
      </c>
      <c r="M322" s="104">
        <v>5415210</v>
      </c>
      <c r="N322" s="93">
        <v>0</v>
      </c>
      <c r="O322" s="104">
        <v>0</v>
      </c>
      <c r="P322" s="111">
        <v>1777346</v>
      </c>
      <c r="Q322" s="8"/>
    </row>
    <row r="323" spans="1:17" x14ac:dyDescent="0.35">
      <c r="A323" s="5">
        <v>45219</v>
      </c>
      <c r="B323" s="109">
        <f t="shared" si="13"/>
        <v>110</v>
      </c>
      <c r="C323" s="103">
        <v>62</v>
      </c>
      <c r="D323" s="9">
        <v>13</v>
      </c>
      <c r="E323" s="103">
        <v>23</v>
      </c>
      <c r="F323" s="9">
        <v>9</v>
      </c>
      <c r="G323" s="103">
        <v>0</v>
      </c>
      <c r="H323" s="9">
        <v>3</v>
      </c>
      <c r="J323" s="111">
        <f t="shared" si="14"/>
        <v>29876713</v>
      </c>
      <c r="K323" s="104">
        <v>16514920</v>
      </c>
      <c r="L323" s="93">
        <v>4261549</v>
      </c>
      <c r="M323" s="104">
        <v>5661356</v>
      </c>
      <c r="N323" s="93">
        <v>2415176</v>
      </c>
      <c r="O323" s="104">
        <v>0</v>
      </c>
      <c r="P323" s="111">
        <v>1023712</v>
      </c>
      <c r="Q323" s="8"/>
    </row>
    <row r="324" spans="1:17" x14ac:dyDescent="0.35">
      <c r="A324" s="43">
        <v>45250</v>
      </c>
      <c r="B324" s="109">
        <f t="shared" si="13"/>
        <v>100</v>
      </c>
      <c r="C324" s="103">
        <v>54</v>
      </c>
      <c r="D324" s="9">
        <v>15</v>
      </c>
      <c r="E324" s="103">
        <v>20</v>
      </c>
      <c r="F324" s="9">
        <v>8</v>
      </c>
      <c r="G324" s="103">
        <v>0</v>
      </c>
      <c r="H324" s="9">
        <v>3</v>
      </c>
      <c r="J324" s="111">
        <f t="shared" si="14"/>
        <v>27546508</v>
      </c>
      <c r="K324" s="104">
        <v>14689890</v>
      </c>
      <c r="L324" s="93">
        <v>2984358</v>
      </c>
      <c r="M324" s="104">
        <v>4922918</v>
      </c>
      <c r="N324" s="93">
        <v>3028313</v>
      </c>
      <c r="O324" s="104">
        <v>0</v>
      </c>
      <c r="P324" s="111">
        <v>1921029</v>
      </c>
      <c r="Q324" s="8"/>
    </row>
    <row r="325" spans="1:17" ht="15" thickBot="1" x14ac:dyDescent="0.4">
      <c r="A325" s="55">
        <v>45280</v>
      </c>
      <c r="B325" s="116">
        <f t="shared" si="13"/>
        <v>76</v>
      </c>
      <c r="C325" s="105">
        <v>45</v>
      </c>
      <c r="D325" s="106">
        <v>6</v>
      </c>
      <c r="E325" s="105">
        <v>19</v>
      </c>
      <c r="F325" s="106">
        <v>6</v>
      </c>
      <c r="G325" s="105">
        <v>0</v>
      </c>
      <c r="H325" s="106">
        <v>0</v>
      </c>
      <c r="J325" s="123">
        <f t="shared" si="14"/>
        <v>16310789</v>
      </c>
      <c r="K325" s="107">
        <v>9938700</v>
      </c>
      <c r="L325" s="97">
        <v>1289857</v>
      </c>
      <c r="M325" s="107">
        <v>4676772</v>
      </c>
      <c r="N325" s="97">
        <v>405460</v>
      </c>
      <c r="O325" s="107">
        <v>0</v>
      </c>
      <c r="P325" s="123">
        <v>0</v>
      </c>
      <c r="Q325" s="8"/>
    </row>
    <row r="326" spans="1:17" x14ac:dyDescent="0.35">
      <c r="A326" s="88">
        <v>45311</v>
      </c>
      <c r="B326" s="109">
        <f t="shared" si="13"/>
        <v>129</v>
      </c>
      <c r="C326" s="99">
        <v>67</v>
      </c>
      <c r="D326" s="100">
        <v>14</v>
      </c>
      <c r="E326" s="99">
        <v>24</v>
      </c>
      <c r="F326" s="100">
        <v>10</v>
      </c>
      <c r="G326" s="99">
        <v>0</v>
      </c>
      <c r="H326" s="100">
        <v>14</v>
      </c>
      <c r="J326" s="111">
        <f t="shared" si="14"/>
        <v>31026615</v>
      </c>
      <c r="K326" s="101">
        <v>15177279</v>
      </c>
      <c r="L326" s="102">
        <v>3955625</v>
      </c>
      <c r="M326" s="101">
        <v>5907502</v>
      </c>
      <c r="N326" s="102">
        <v>2697671</v>
      </c>
      <c r="O326" s="101">
        <v>0</v>
      </c>
      <c r="P326" s="122">
        <v>3288538</v>
      </c>
      <c r="Q326" s="8"/>
    </row>
    <row r="327" spans="1:17" x14ac:dyDescent="0.35">
      <c r="A327" s="5">
        <v>45342</v>
      </c>
      <c r="B327" s="109">
        <f t="shared" si="13"/>
        <v>117</v>
      </c>
      <c r="C327" s="103">
        <v>51</v>
      </c>
      <c r="D327" s="9">
        <v>30</v>
      </c>
      <c r="E327" s="103">
        <v>24</v>
      </c>
      <c r="F327" s="9">
        <v>12</v>
      </c>
      <c r="G327" s="103">
        <v>0</v>
      </c>
      <c r="H327" s="9">
        <v>0</v>
      </c>
      <c r="J327" s="111">
        <f t="shared" si="14"/>
        <v>29723480</v>
      </c>
      <c r="K327" s="104">
        <v>13772020</v>
      </c>
      <c r="L327" s="93">
        <v>7032708</v>
      </c>
      <c r="M327" s="104">
        <v>5907502</v>
      </c>
      <c r="N327" s="93">
        <v>3011250</v>
      </c>
      <c r="O327" s="104">
        <v>0</v>
      </c>
      <c r="P327" s="111">
        <v>0</v>
      </c>
      <c r="Q327" s="8"/>
    </row>
    <row r="328" spans="1:17" x14ac:dyDescent="0.35">
      <c r="A328" s="43">
        <v>45371</v>
      </c>
      <c r="B328" s="109">
        <f t="shared" si="13"/>
        <v>181</v>
      </c>
      <c r="C328" s="103">
        <v>78</v>
      </c>
      <c r="D328" s="9">
        <v>11</v>
      </c>
      <c r="E328" s="103">
        <v>26</v>
      </c>
      <c r="F328" s="9">
        <v>50</v>
      </c>
      <c r="G328" s="103">
        <v>0</v>
      </c>
      <c r="H328" s="9">
        <v>16</v>
      </c>
      <c r="J328" s="111">
        <f t="shared" si="14"/>
        <v>38161110</v>
      </c>
      <c r="K328" s="104">
        <v>14625000</v>
      </c>
      <c r="L328" s="93">
        <v>3973052</v>
      </c>
      <c r="M328" s="104">
        <v>6399794</v>
      </c>
      <c r="N328" s="93">
        <v>9404935</v>
      </c>
      <c r="O328" s="104">
        <v>0</v>
      </c>
      <c r="P328" s="111">
        <v>3758329</v>
      </c>
      <c r="Q328" s="8"/>
    </row>
    <row r="329" spans="1:17" x14ac:dyDescent="0.35">
      <c r="A329" s="5">
        <v>45402</v>
      </c>
      <c r="B329" s="109">
        <f t="shared" si="13"/>
        <v>118</v>
      </c>
      <c r="C329" s="103">
        <v>46</v>
      </c>
      <c r="D329" s="9">
        <v>20</v>
      </c>
      <c r="E329" s="103">
        <v>37</v>
      </c>
      <c r="F329" s="9">
        <v>12</v>
      </c>
      <c r="G329" s="103">
        <v>0</v>
      </c>
      <c r="H329" s="9">
        <v>3</v>
      </c>
      <c r="J329" s="111">
        <f t="shared" si="14"/>
        <v>26679312</v>
      </c>
      <c r="K329" s="104">
        <v>9858460</v>
      </c>
      <c r="L329" s="93">
        <v>5706522</v>
      </c>
      <c r="M329" s="104">
        <v>6737521</v>
      </c>
      <c r="N329" s="93">
        <v>3661914</v>
      </c>
      <c r="O329" s="104">
        <v>0</v>
      </c>
      <c r="P329" s="111">
        <v>714895</v>
      </c>
      <c r="Q329" s="8"/>
    </row>
    <row r="330" spans="1:17" x14ac:dyDescent="0.35">
      <c r="A330" s="43">
        <v>45432</v>
      </c>
      <c r="B330" s="109">
        <f t="shared" si="13"/>
        <v>150</v>
      </c>
      <c r="C330" s="103">
        <v>72</v>
      </c>
      <c r="D330" s="9">
        <v>23</v>
      </c>
      <c r="E330" s="103">
        <v>37</v>
      </c>
      <c r="F330" s="9">
        <v>15</v>
      </c>
      <c r="G330" s="103">
        <v>0</v>
      </c>
      <c r="H330" s="9">
        <v>3</v>
      </c>
      <c r="J330" s="114">
        <f>SUM(K330:P330)</f>
        <v>34026149</v>
      </c>
      <c r="K330" s="104">
        <v>16439810</v>
      </c>
      <c r="L330" s="93">
        <v>5235465</v>
      </c>
      <c r="M330" s="104">
        <v>6737521</v>
      </c>
      <c r="N330" s="93">
        <v>4964249</v>
      </c>
      <c r="O330" s="104">
        <v>0</v>
      </c>
      <c r="P330" s="111">
        <v>649104</v>
      </c>
      <c r="Q330" s="8"/>
    </row>
    <row r="331" spans="1:17" x14ac:dyDescent="0.35">
      <c r="A331" s="5">
        <v>45463</v>
      </c>
      <c r="B331" s="113">
        <f t="shared" si="13"/>
        <v>117</v>
      </c>
      <c r="C331" s="9">
        <v>54</v>
      </c>
      <c r="D331" s="9">
        <v>6</v>
      </c>
      <c r="E331" s="103">
        <v>32</v>
      </c>
      <c r="F331" s="9">
        <v>10</v>
      </c>
      <c r="G331" s="103">
        <v>0</v>
      </c>
      <c r="H331" s="9">
        <v>15</v>
      </c>
      <c r="J331" s="111">
        <f t="shared" si="14"/>
        <v>23017785</v>
      </c>
      <c r="K331" s="104">
        <v>10507666</v>
      </c>
      <c r="L331" s="93">
        <v>1260697</v>
      </c>
      <c r="M331" s="104">
        <v>5827045</v>
      </c>
      <c r="N331" s="93">
        <v>985992</v>
      </c>
      <c r="O331" s="104">
        <v>0</v>
      </c>
      <c r="P331" s="111">
        <v>4436385</v>
      </c>
      <c r="Q331" s="8"/>
    </row>
    <row r="332" spans="1:17" x14ac:dyDescent="0.35">
      <c r="A332" s="43">
        <v>45493</v>
      </c>
      <c r="B332" s="109">
        <f t="shared" si="13"/>
        <v>120</v>
      </c>
      <c r="C332" s="103">
        <v>55</v>
      </c>
      <c r="D332" s="9">
        <v>18</v>
      </c>
      <c r="E332" s="103">
        <v>34</v>
      </c>
      <c r="F332" s="9">
        <v>11</v>
      </c>
      <c r="G332" s="103">
        <v>0</v>
      </c>
      <c r="H332" s="9">
        <v>2</v>
      </c>
      <c r="J332" s="111">
        <f t="shared" si="14"/>
        <v>25175795</v>
      </c>
      <c r="K332" s="104">
        <v>11438590</v>
      </c>
      <c r="L332" s="93">
        <v>3837192</v>
      </c>
      <c r="M332" s="104">
        <v>6191235</v>
      </c>
      <c r="N332" s="93">
        <v>3356755</v>
      </c>
      <c r="O332" s="104">
        <v>0</v>
      </c>
      <c r="P332" s="111">
        <v>352023</v>
      </c>
      <c r="Q332" s="8"/>
    </row>
    <row r="333" spans="1:17" x14ac:dyDescent="0.35">
      <c r="A333" s="5">
        <v>45524</v>
      </c>
      <c r="B333" s="109">
        <f t="shared" si="13"/>
        <v>118</v>
      </c>
      <c r="C333" s="103">
        <v>53</v>
      </c>
      <c r="D333" s="9">
        <v>19</v>
      </c>
      <c r="E333" s="103">
        <v>34</v>
      </c>
      <c r="F333" s="9">
        <v>11</v>
      </c>
      <c r="G333" s="103">
        <v>0</v>
      </c>
      <c r="H333" s="9">
        <v>1</v>
      </c>
      <c r="J333" s="111">
        <f t="shared" si="14"/>
        <v>27582312</v>
      </c>
      <c r="K333" s="104">
        <v>12353450</v>
      </c>
      <c r="L333" s="93">
        <v>5445771</v>
      </c>
      <c r="M333" s="104">
        <v>6191235</v>
      </c>
      <c r="N333" s="93">
        <v>3356755</v>
      </c>
      <c r="O333" s="104">
        <v>0</v>
      </c>
      <c r="P333" s="111">
        <v>235101</v>
      </c>
      <c r="Q333" s="8"/>
    </row>
    <row r="334" spans="1:17" x14ac:dyDescent="0.35">
      <c r="A334" s="43">
        <v>45555</v>
      </c>
      <c r="B334" s="109">
        <f t="shared" si="13"/>
        <v>139</v>
      </c>
      <c r="C334" s="103">
        <v>51</v>
      </c>
      <c r="D334" s="9">
        <v>17</v>
      </c>
      <c r="E334" s="103">
        <v>29</v>
      </c>
      <c r="F334" s="9">
        <v>9</v>
      </c>
      <c r="G334" s="103">
        <v>0</v>
      </c>
      <c r="H334" s="9">
        <v>33</v>
      </c>
      <c r="J334" s="114">
        <f t="shared" si="14"/>
        <v>30666733</v>
      </c>
      <c r="K334" s="104">
        <v>10713835</v>
      </c>
      <c r="L334" s="93">
        <v>5105106</v>
      </c>
      <c r="M334" s="104">
        <v>5280759</v>
      </c>
      <c r="N334" s="93">
        <v>2746436</v>
      </c>
      <c r="O334" s="104">
        <v>0</v>
      </c>
      <c r="P334" s="111">
        <v>6820597</v>
      </c>
      <c r="Q334" s="8"/>
    </row>
    <row r="335" spans="1:17" x14ac:dyDescent="0.35">
      <c r="A335" s="5">
        <v>45585</v>
      </c>
      <c r="B335" s="109">
        <f t="shared" si="13"/>
        <v>141</v>
      </c>
      <c r="C335" s="103">
        <v>77</v>
      </c>
      <c r="D335" s="9">
        <v>15</v>
      </c>
      <c r="E335" s="103">
        <v>32</v>
      </c>
      <c r="F335" s="9">
        <v>10</v>
      </c>
      <c r="G335" s="103">
        <v>0</v>
      </c>
      <c r="H335" s="9">
        <v>7</v>
      </c>
      <c r="J335" s="111">
        <f t="shared" si="14"/>
        <v>29230561</v>
      </c>
      <c r="K335" s="104">
        <v>14425485</v>
      </c>
      <c r="L335" s="93">
        <v>4326104</v>
      </c>
      <c r="M335" s="104">
        <v>5827045</v>
      </c>
      <c r="N335" s="93">
        <v>3051595</v>
      </c>
      <c r="O335" s="104">
        <v>0</v>
      </c>
      <c r="P335" s="111">
        <v>1600332</v>
      </c>
      <c r="Q335" s="8"/>
    </row>
    <row r="336" spans="1:17" x14ac:dyDescent="0.35">
      <c r="A336" s="43">
        <v>45616</v>
      </c>
      <c r="B336" s="109">
        <f t="shared" si="13"/>
        <v>128</v>
      </c>
      <c r="C336" s="103">
        <v>63</v>
      </c>
      <c r="D336" s="9">
        <v>26</v>
      </c>
      <c r="E336" s="103">
        <v>27</v>
      </c>
      <c r="F336" s="9">
        <v>2</v>
      </c>
      <c r="G336" s="103">
        <v>0</v>
      </c>
      <c r="H336" s="9">
        <v>10</v>
      </c>
      <c r="J336" s="111">
        <f t="shared" si="14"/>
        <v>23456471</v>
      </c>
      <c r="K336" s="104">
        <v>8670650</v>
      </c>
      <c r="L336" s="93">
        <v>7287662</v>
      </c>
      <c r="M336" s="104">
        <v>4916569</v>
      </c>
      <c r="N336" s="93">
        <v>218493</v>
      </c>
      <c r="O336" s="104">
        <v>0</v>
      </c>
      <c r="P336" s="111">
        <v>2363097</v>
      </c>
      <c r="Q336" s="8"/>
    </row>
    <row r="337" spans="1:17" ht="15" thickBot="1" x14ac:dyDescent="0.4">
      <c r="A337" s="55">
        <v>45646</v>
      </c>
      <c r="B337" s="116">
        <f t="shared" si="13"/>
        <v>100</v>
      </c>
      <c r="C337" s="105">
        <v>61</v>
      </c>
      <c r="D337" s="106">
        <v>7</v>
      </c>
      <c r="E337" s="105">
        <v>28</v>
      </c>
      <c r="F337" s="106">
        <v>2</v>
      </c>
      <c r="G337" s="105">
        <v>0</v>
      </c>
      <c r="H337" s="106">
        <v>2</v>
      </c>
      <c r="J337" s="123">
        <f t="shared" si="14"/>
        <v>20786965</v>
      </c>
      <c r="K337" s="107">
        <v>12976260</v>
      </c>
      <c r="L337" s="97">
        <v>1857017</v>
      </c>
      <c r="M337" s="107">
        <v>5098664</v>
      </c>
      <c r="N337" s="97">
        <v>375156</v>
      </c>
      <c r="O337" s="107">
        <v>0</v>
      </c>
      <c r="P337" s="123">
        <v>479868</v>
      </c>
      <c r="Q337" s="8"/>
    </row>
    <row r="338" spans="1:17" x14ac:dyDescent="0.35">
      <c r="A338" s="243">
        <v>45686</v>
      </c>
      <c r="B338" s="109">
        <f t="shared" si="13"/>
        <v>115</v>
      </c>
      <c r="C338" s="99">
        <v>54</v>
      </c>
      <c r="D338" s="100">
        <v>9</v>
      </c>
      <c r="E338" s="99">
        <v>34</v>
      </c>
      <c r="F338" s="100">
        <v>9</v>
      </c>
      <c r="G338" s="99">
        <v>0</v>
      </c>
      <c r="H338" s="100">
        <v>9</v>
      </c>
      <c r="J338" s="114">
        <f t="shared" si="14"/>
        <v>24050356</v>
      </c>
      <c r="K338" s="101">
        <v>12772656</v>
      </c>
      <c r="L338" s="102">
        <v>197114</v>
      </c>
      <c r="M338" s="101">
        <v>6191235</v>
      </c>
      <c r="N338" s="102">
        <v>2463873</v>
      </c>
      <c r="O338" s="101">
        <v>0</v>
      </c>
      <c r="P338" s="122">
        <v>2425478</v>
      </c>
      <c r="Q338" s="8"/>
    </row>
    <row r="339" spans="1:17" x14ac:dyDescent="0.35">
      <c r="A339" s="244">
        <v>45716</v>
      </c>
      <c r="B339" s="109">
        <f t="shared" si="13"/>
        <v>139</v>
      </c>
      <c r="C339" s="103">
        <v>38</v>
      </c>
      <c r="D339" s="9">
        <v>14</v>
      </c>
      <c r="E339" s="103">
        <v>36</v>
      </c>
      <c r="F339" s="9">
        <v>41</v>
      </c>
      <c r="G339" s="103">
        <v>0</v>
      </c>
      <c r="H339" s="9">
        <v>10</v>
      </c>
      <c r="J339" s="111">
        <f t="shared" si="14"/>
        <v>31913503</v>
      </c>
      <c r="K339" s="104">
        <v>7434430</v>
      </c>
      <c r="L339" s="93">
        <v>3701269</v>
      </c>
      <c r="M339" s="104">
        <v>6555425</v>
      </c>
      <c r="N339" s="93">
        <v>11527404</v>
      </c>
      <c r="O339" s="104">
        <v>0</v>
      </c>
      <c r="P339" s="111">
        <v>2694975</v>
      </c>
      <c r="Q339" s="8"/>
    </row>
    <row r="340" spans="1:17" x14ac:dyDescent="0.35">
      <c r="A340" s="244">
        <v>45746</v>
      </c>
      <c r="B340" s="109">
        <f t="shared" si="13"/>
        <v>143</v>
      </c>
      <c r="C340" s="103">
        <v>36</v>
      </c>
      <c r="D340" s="9">
        <v>21</v>
      </c>
      <c r="E340" s="103">
        <v>45</v>
      </c>
      <c r="F340" s="9">
        <v>36</v>
      </c>
      <c r="G340" s="103">
        <v>0</v>
      </c>
      <c r="H340" s="9">
        <v>5</v>
      </c>
      <c r="J340" s="111">
        <f t="shared" si="14"/>
        <v>33210123</v>
      </c>
      <c r="K340" s="104">
        <v>10561220</v>
      </c>
      <c r="L340" s="93">
        <v>3365355</v>
      </c>
      <c r="M340" s="104">
        <v>8194282</v>
      </c>
      <c r="N340" s="93">
        <v>9828394</v>
      </c>
      <c r="O340" s="104">
        <v>0</v>
      </c>
      <c r="P340" s="111">
        <v>1260872</v>
      </c>
      <c r="Q340" s="8"/>
    </row>
    <row r="341" spans="1:17" x14ac:dyDescent="0.35">
      <c r="A341" s="245">
        <v>45776</v>
      </c>
      <c r="B341" s="109">
        <f t="shared" si="13"/>
        <v>155</v>
      </c>
      <c r="C341" s="103">
        <v>60</v>
      </c>
      <c r="D341" s="9">
        <v>14</v>
      </c>
      <c r="E341" s="103">
        <v>37</v>
      </c>
      <c r="F341" s="9">
        <v>36</v>
      </c>
      <c r="G341" s="103">
        <v>0</v>
      </c>
      <c r="H341" s="9">
        <v>8</v>
      </c>
      <c r="J341" s="111">
        <f t="shared" si="14"/>
        <v>38652227</v>
      </c>
      <c r="K341" s="104">
        <v>14669850</v>
      </c>
      <c r="L341" s="93">
        <v>3051149</v>
      </c>
      <c r="M341" s="104">
        <v>9218702</v>
      </c>
      <c r="N341" s="93">
        <v>9990541</v>
      </c>
      <c r="O341" s="104">
        <v>0</v>
      </c>
      <c r="P341" s="111">
        <v>1721985</v>
      </c>
      <c r="Q341" s="8"/>
    </row>
    <row r="342" spans="1:17" x14ac:dyDescent="0.35">
      <c r="A342" s="244">
        <v>45806</v>
      </c>
      <c r="B342" s="113">
        <f t="shared" si="13"/>
        <v>162</v>
      </c>
      <c r="C342" s="103">
        <v>81</v>
      </c>
      <c r="D342" s="9">
        <v>29</v>
      </c>
      <c r="E342" s="103">
        <v>31</v>
      </c>
      <c r="F342" s="9">
        <v>9</v>
      </c>
      <c r="G342" s="103">
        <v>0</v>
      </c>
      <c r="H342" s="9">
        <v>12</v>
      </c>
      <c r="J342" s="114">
        <f t="shared" si="14"/>
        <v>35628486</v>
      </c>
      <c r="K342" s="104">
        <v>15212010</v>
      </c>
      <c r="L342" s="93">
        <v>7070888</v>
      </c>
      <c r="M342" s="104">
        <v>7723778</v>
      </c>
      <c r="N342" s="93">
        <v>2899494</v>
      </c>
      <c r="O342" s="104">
        <v>0</v>
      </c>
      <c r="P342" s="111">
        <v>2722316</v>
      </c>
      <c r="Q342" s="8"/>
    </row>
    <row r="343" spans="1:17" x14ac:dyDescent="0.35">
      <c r="A343" s="244">
        <v>45837</v>
      </c>
      <c r="B343" s="109">
        <f t="shared" si="13"/>
        <v>140</v>
      </c>
      <c r="C343" s="9">
        <v>69</v>
      </c>
      <c r="D343" s="9">
        <v>10</v>
      </c>
      <c r="E343" s="103">
        <v>33</v>
      </c>
      <c r="F343" s="9">
        <v>18</v>
      </c>
      <c r="G343" s="103">
        <v>0</v>
      </c>
      <c r="H343" s="9">
        <v>10</v>
      </c>
      <c r="J343" s="111">
        <f t="shared" si="14"/>
        <v>35061240</v>
      </c>
      <c r="K343" s="104">
        <v>15101250</v>
      </c>
      <c r="L343" s="93">
        <v>4521192</v>
      </c>
      <c r="M343" s="104">
        <v>8222086</v>
      </c>
      <c r="N343" s="93">
        <v>4718729</v>
      </c>
      <c r="O343" s="104">
        <v>0</v>
      </c>
      <c r="P343" s="111">
        <v>2497983</v>
      </c>
      <c r="Q343" s="8"/>
    </row>
    <row r="344" spans="1:17" x14ac:dyDescent="0.35">
      <c r="A344" s="245">
        <v>45867</v>
      </c>
      <c r="B344" s="109">
        <f t="shared" si="13"/>
        <v>0</v>
      </c>
      <c r="C344" s="103"/>
      <c r="D344" s="9"/>
      <c r="E344" s="103"/>
      <c r="F344" s="9"/>
      <c r="G344" s="103"/>
      <c r="H344" s="9"/>
      <c r="J344" s="111">
        <f t="shared" si="14"/>
        <v>0</v>
      </c>
      <c r="K344" s="104"/>
      <c r="L344" s="93"/>
      <c r="M344" s="104"/>
      <c r="N344" s="93"/>
      <c r="O344" s="104"/>
      <c r="P344" s="111"/>
      <c r="Q344" s="8"/>
    </row>
    <row r="345" spans="1:17" x14ac:dyDescent="0.35">
      <c r="A345" s="244">
        <v>45897</v>
      </c>
      <c r="B345" s="109">
        <f t="shared" si="13"/>
        <v>0</v>
      </c>
      <c r="C345" s="103"/>
      <c r="D345" s="9"/>
      <c r="E345" s="103"/>
      <c r="F345" s="9"/>
      <c r="G345" s="103"/>
      <c r="H345" s="9"/>
      <c r="J345" s="111">
        <f t="shared" si="14"/>
        <v>0</v>
      </c>
      <c r="K345" s="104"/>
      <c r="L345" s="93"/>
      <c r="M345" s="104"/>
      <c r="N345" s="93"/>
      <c r="O345" s="104"/>
      <c r="P345" s="111"/>
      <c r="Q345" s="8"/>
    </row>
    <row r="346" spans="1:17" x14ac:dyDescent="0.35">
      <c r="A346" s="244">
        <v>45930</v>
      </c>
      <c r="B346" s="113">
        <f t="shared" si="13"/>
        <v>0</v>
      </c>
      <c r="C346" s="103"/>
      <c r="D346" s="9"/>
      <c r="E346" s="103"/>
      <c r="F346" s="9"/>
      <c r="G346" s="103"/>
      <c r="H346" s="9"/>
      <c r="J346" s="114">
        <f t="shared" si="14"/>
        <v>0</v>
      </c>
      <c r="K346" s="104"/>
      <c r="L346" s="93"/>
      <c r="M346" s="104"/>
      <c r="N346" s="93"/>
      <c r="O346" s="104"/>
      <c r="P346" s="111"/>
      <c r="Q346" s="8"/>
    </row>
    <row r="347" spans="1:17" x14ac:dyDescent="0.35">
      <c r="A347" s="245">
        <v>45959</v>
      </c>
      <c r="B347" s="109">
        <f t="shared" si="13"/>
        <v>0</v>
      </c>
      <c r="C347" s="103"/>
      <c r="D347" s="9"/>
      <c r="E347" s="103"/>
      <c r="F347" s="9"/>
      <c r="G347" s="103"/>
      <c r="H347" s="9"/>
      <c r="J347" s="111">
        <f t="shared" si="14"/>
        <v>0</v>
      </c>
      <c r="K347" s="104"/>
      <c r="L347" s="93"/>
      <c r="M347" s="104"/>
      <c r="N347" s="93"/>
      <c r="O347" s="104"/>
      <c r="P347" s="111"/>
      <c r="Q347" s="8"/>
    </row>
    <row r="348" spans="1:17" x14ac:dyDescent="0.35">
      <c r="A348" s="244">
        <v>45990</v>
      </c>
      <c r="B348" s="109">
        <f t="shared" si="13"/>
        <v>0</v>
      </c>
      <c r="C348" s="103"/>
      <c r="D348" s="9"/>
      <c r="E348" s="103"/>
      <c r="F348" s="9"/>
      <c r="G348" s="103"/>
      <c r="H348" s="9"/>
      <c r="J348" s="111">
        <f t="shared" si="14"/>
        <v>0</v>
      </c>
      <c r="K348" s="104"/>
      <c r="L348" s="93"/>
      <c r="M348" s="104"/>
      <c r="N348" s="93"/>
      <c r="O348" s="104"/>
      <c r="P348" s="111"/>
      <c r="Q348" s="8"/>
    </row>
    <row r="349" spans="1:17" ht="15" thickBot="1" x14ac:dyDescent="0.4">
      <c r="A349" s="246">
        <v>46020</v>
      </c>
      <c r="B349" s="116">
        <f t="shared" si="13"/>
        <v>0</v>
      </c>
      <c r="C349" s="105"/>
      <c r="D349" s="106"/>
      <c r="E349" s="105"/>
      <c r="F349" s="106"/>
      <c r="G349" s="105"/>
      <c r="H349" s="106"/>
      <c r="J349" s="123">
        <f t="shared" si="14"/>
        <v>0</v>
      </c>
      <c r="K349" s="107"/>
      <c r="L349" s="97"/>
      <c r="M349" s="107"/>
      <c r="N349" s="97"/>
      <c r="O349" s="107"/>
      <c r="P349" s="123"/>
      <c r="Q349" s="8"/>
    </row>
    <row r="350" spans="1:17" ht="15" thickBot="1" x14ac:dyDescent="0.4">
      <c r="Q350" s="8"/>
    </row>
    <row r="351" spans="1:17" ht="44" thickBot="1" x14ac:dyDescent="0.4">
      <c r="A351" s="73" t="s">
        <v>1</v>
      </c>
      <c r="B351" s="74" t="s">
        <v>9</v>
      </c>
      <c r="C351" s="83" t="s">
        <v>8</v>
      </c>
      <c r="D351" s="83" t="s">
        <v>3</v>
      </c>
      <c r="E351" s="83" t="s">
        <v>4</v>
      </c>
      <c r="F351" s="83" t="s">
        <v>5</v>
      </c>
      <c r="G351" s="83" t="s">
        <v>6</v>
      </c>
      <c r="H351" s="83" t="s">
        <v>7</v>
      </c>
      <c r="J351" s="75" t="s">
        <v>10</v>
      </c>
      <c r="K351" s="18" t="s">
        <v>8</v>
      </c>
      <c r="L351" s="18" t="s">
        <v>3</v>
      </c>
      <c r="M351" s="18" t="s">
        <v>4</v>
      </c>
      <c r="N351" s="18" t="s">
        <v>5</v>
      </c>
      <c r="O351" s="18" t="s">
        <v>6</v>
      </c>
      <c r="P351" s="18" t="s">
        <v>7</v>
      </c>
      <c r="Q351" s="8"/>
    </row>
    <row r="352" spans="1:17" x14ac:dyDescent="0.35">
      <c r="A352" s="84">
        <v>1997</v>
      </c>
      <c r="B352" s="124">
        <f t="shared" ref="B352:H352" si="15">SUM(B2:B13)</f>
        <v>761</v>
      </c>
      <c r="C352" s="121">
        <f t="shared" si="15"/>
        <v>761</v>
      </c>
      <c r="D352" s="125">
        <f t="shared" si="15"/>
        <v>0</v>
      </c>
      <c r="E352" s="121">
        <f t="shared" si="15"/>
        <v>0</v>
      </c>
      <c r="F352" s="125">
        <f t="shared" si="15"/>
        <v>0</v>
      </c>
      <c r="G352" s="124">
        <f t="shared" si="15"/>
        <v>0</v>
      </c>
      <c r="H352" s="121">
        <f t="shared" si="15"/>
        <v>0</v>
      </c>
      <c r="J352" s="122">
        <f t="shared" ref="J352:P352" si="16">SUM(J2:J13)</f>
        <v>84054151</v>
      </c>
      <c r="K352" s="122">
        <f t="shared" si="16"/>
        <v>84054151</v>
      </c>
      <c r="L352" s="122">
        <f t="shared" si="16"/>
        <v>0</v>
      </c>
      <c r="M352" s="122">
        <f t="shared" si="16"/>
        <v>0</v>
      </c>
      <c r="N352" s="122">
        <f t="shared" si="16"/>
        <v>0</v>
      </c>
      <c r="O352" s="122">
        <f t="shared" si="16"/>
        <v>0</v>
      </c>
      <c r="P352" s="122">
        <f t="shared" si="16"/>
        <v>0</v>
      </c>
    </row>
    <row r="353" spans="1:17" x14ac:dyDescent="0.35">
      <c r="A353" s="85">
        <v>1998</v>
      </c>
      <c r="B353" s="126">
        <f t="shared" ref="B353:B364" si="17">SUM(C353:H353)</f>
        <v>718</v>
      </c>
      <c r="C353" s="109">
        <f t="shared" ref="C353:H353" si="18">SUM(C14:C25)</f>
        <v>718</v>
      </c>
      <c r="D353" s="127">
        <f t="shared" si="18"/>
        <v>0</v>
      </c>
      <c r="E353" s="109">
        <f t="shared" si="18"/>
        <v>0</v>
      </c>
      <c r="F353" s="127">
        <f t="shared" si="18"/>
        <v>0</v>
      </c>
      <c r="G353" s="126">
        <f t="shared" si="18"/>
        <v>0</v>
      </c>
      <c r="H353" s="109">
        <f t="shared" si="18"/>
        <v>0</v>
      </c>
      <c r="J353" s="111">
        <f t="shared" ref="J353:P353" si="19">SUM(J134:J145)</f>
        <v>117552594.5</v>
      </c>
      <c r="K353" s="111">
        <f t="shared" si="19"/>
        <v>95965444.5</v>
      </c>
      <c r="L353" s="111">
        <f t="shared" si="19"/>
        <v>7888621</v>
      </c>
      <c r="M353" s="111">
        <f t="shared" si="19"/>
        <v>13698529</v>
      </c>
      <c r="N353" s="111">
        <f t="shared" si="19"/>
        <v>0</v>
      </c>
      <c r="O353" s="111">
        <f t="shared" si="19"/>
        <v>0</v>
      </c>
      <c r="P353" s="111">
        <f t="shared" si="19"/>
        <v>0</v>
      </c>
    </row>
    <row r="354" spans="1:17" x14ac:dyDescent="0.35">
      <c r="A354" s="85">
        <v>1999</v>
      </c>
      <c r="B354" s="126">
        <f t="shared" si="17"/>
        <v>628</v>
      </c>
      <c r="C354" s="109">
        <f t="shared" ref="C354:H354" si="20">SUM(C26:C37)</f>
        <v>628</v>
      </c>
      <c r="D354" s="127">
        <f t="shared" si="20"/>
        <v>0</v>
      </c>
      <c r="E354" s="109">
        <f t="shared" si="20"/>
        <v>0</v>
      </c>
      <c r="F354" s="127">
        <f t="shared" si="20"/>
        <v>0</v>
      </c>
      <c r="G354" s="126">
        <f t="shared" si="20"/>
        <v>0</v>
      </c>
      <c r="H354" s="109">
        <f t="shared" si="20"/>
        <v>0</v>
      </c>
      <c r="J354" s="111">
        <f t="shared" ref="J354:P354" si="21">SUM(J26:J37)</f>
        <v>83677620</v>
      </c>
      <c r="K354" s="111">
        <f t="shared" si="21"/>
        <v>83677620</v>
      </c>
      <c r="L354" s="111">
        <f t="shared" si="21"/>
        <v>0</v>
      </c>
      <c r="M354" s="111">
        <f t="shared" si="21"/>
        <v>0</v>
      </c>
      <c r="N354" s="111">
        <f t="shared" si="21"/>
        <v>0</v>
      </c>
      <c r="O354" s="111">
        <f t="shared" si="21"/>
        <v>0</v>
      </c>
      <c r="P354" s="111">
        <f t="shared" si="21"/>
        <v>0</v>
      </c>
      <c r="Q354" s="8"/>
    </row>
    <row r="355" spans="1:17" s="4" customFormat="1" x14ac:dyDescent="0.35">
      <c r="A355" s="85">
        <v>2000</v>
      </c>
      <c r="B355" s="126">
        <f t="shared" si="17"/>
        <v>761</v>
      </c>
      <c r="C355" s="109">
        <f t="shared" ref="C355:H355" si="22">SUM(C38:C49)</f>
        <v>602</v>
      </c>
      <c r="D355" s="127">
        <f t="shared" si="22"/>
        <v>63</v>
      </c>
      <c r="E355" s="109">
        <f t="shared" si="22"/>
        <v>96</v>
      </c>
      <c r="F355" s="127">
        <f t="shared" si="22"/>
        <v>0</v>
      </c>
      <c r="G355" s="126">
        <f t="shared" si="22"/>
        <v>0</v>
      </c>
      <c r="H355" s="109">
        <f t="shared" si="22"/>
        <v>0</v>
      </c>
      <c r="I355"/>
      <c r="J355" s="111">
        <f t="shared" ref="J355:P355" si="23">SUM(J38:J49)</f>
        <v>79363032</v>
      </c>
      <c r="K355" s="111">
        <f t="shared" si="23"/>
        <v>79363032</v>
      </c>
      <c r="L355" s="111">
        <f t="shared" si="23"/>
        <v>0</v>
      </c>
      <c r="M355" s="111">
        <f t="shared" si="23"/>
        <v>0</v>
      </c>
      <c r="N355" s="111">
        <f t="shared" si="23"/>
        <v>0</v>
      </c>
      <c r="O355" s="111">
        <f t="shared" si="23"/>
        <v>0</v>
      </c>
      <c r="P355" s="111">
        <f t="shared" si="23"/>
        <v>0</v>
      </c>
      <c r="Q355" s="14"/>
    </row>
    <row r="356" spans="1:17" x14ac:dyDescent="0.35">
      <c r="A356" s="85">
        <v>2001</v>
      </c>
      <c r="B356" s="126">
        <f>SUM(C356:H356)</f>
        <v>695</v>
      </c>
      <c r="C356" s="109">
        <f t="shared" ref="C356:H356" si="24">SUM(C50:C61)</f>
        <v>567</v>
      </c>
      <c r="D356" s="127">
        <f t="shared" si="24"/>
        <v>39</v>
      </c>
      <c r="E356" s="109">
        <f t="shared" si="24"/>
        <v>89</v>
      </c>
      <c r="F356" s="127">
        <f t="shared" si="24"/>
        <v>0</v>
      </c>
      <c r="G356" s="126">
        <f t="shared" si="24"/>
        <v>0</v>
      </c>
      <c r="H356" s="109">
        <f t="shared" si="24"/>
        <v>0</v>
      </c>
      <c r="J356" s="111">
        <f t="shared" ref="J356:P356" si="25">SUM(J50:J61)</f>
        <v>80217975</v>
      </c>
      <c r="K356" s="111">
        <f t="shared" si="25"/>
        <v>80217975</v>
      </c>
      <c r="L356" s="111">
        <f t="shared" si="25"/>
        <v>0</v>
      </c>
      <c r="M356" s="111">
        <f t="shared" si="25"/>
        <v>0</v>
      </c>
      <c r="N356" s="111">
        <f t="shared" si="25"/>
        <v>0</v>
      </c>
      <c r="O356" s="111">
        <f t="shared" si="25"/>
        <v>0</v>
      </c>
      <c r="P356" s="111">
        <f t="shared" si="25"/>
        <v>0</v>
      </c>
    </row>
    <row r="357" spans="1:17" x14ac:dyDescent="0.35">
      <c r="A357" s="85">
        <v>2002</v>
      </c>
      <c r="B357" s="126">
        <f t="shared" si="17"/>
        <v>919</v>
      </c>
      <c r="C357" s="109">
        <f t="shared" ref="C357:H357" si="26">SUM(C62:C73)</f>
        <v>711</v>
      </c>
      <c r="D357" s="127">
        <f t="shared" si="26"/>
        <v>69</v>
      </c>
      <c r="E357" s="109">
        <f t="shared" si="26"/>
        <v>139</v>
      </c>
      <c r="F357" s="127">
        <f t="shared" si="26"/>
        <v>0</v>
      </c>
      <c r="G357" s="126">
        <f t="shared" si="26"/>
        <v>0</v>
      </c>
      <c r="H357" s="109">
        <f t="shared" si="26"/>
        <v>0</v>
      </c>
      <c r="J357" s="111">
        <f t="shared" ref="J357:P357" si="27">SUM(J62:J73)</f>
        <v>97742739</v>
      </c>
      <c r="K357" s="111">
        <f t="shared" si="27"/>
        <v>97742739</v>
      </c>
      <c r="L357" s="111">
        <f t="shared" si="27"/>
        <v>0</v>
      </c>
      <c r="M357" s="111">
        <f t="shared" si="27"/>
        <v>0</v>
      </c>
      <c r="N357" s="111">
        <f t="shared" si="27"/>
        <v>0</v>
      </c>
      <c r="O357" s="111">
        <f t="shared" si="27"/>
        <v>0</v>
      </c>
      <c r="P357" s="111">
        <f t="shared" si="27"/>
        <v>0</v>
      </c>
    </row>
    <row r="358" spans="1:17" x14ac:dyDescent="0.35">
      <c r="A358" s="85">
        <v>2003</v>
      </c>
      <c r="B358" s="126">
        <f t="shared" si="17"/>
        <v>1250</v>
      </c>
      <c r="C358" s="109">
        <f t="shared" ref="C358:H358" si="28">SUM(C74:C85)</f>
        <v>1037</v>
      </c>
      <c r="D358" s="127">
        <f t="shared" si="28"/>
        <v>94</v>
      </c>
      <c r="E358" s="109">
        <f t="shared" si="28"/>
        <v>119</v>
      </c>
      <c r="F358" s="127">
        <f t="shared" si="28"/>
        <v>0</v>
      </c>
      <c r="G358" s="126">
        <f t="shared" si="28"/>
        <v>0</v>
      </c>
      <c r="H358" s="109">
        <f t="shared" si="28"/>
        <v>0</v>
      </c>
      <c r="J358" s="111">
        <f t="shared" ref="J358:P358" si="29">SUM(J74:J85)</f>
        <v>138255157</v>
      </c>
      <c r="K358" s="111">
        <f t="shared" si="29"/>
        <v>138255157</v>
      </c>
      <c r="L358" s="111">
        <f t="shared" si="29"/>
        <v>0</v>
      </c>
      <c r="M358" s="111">
        <f t="shared" si="29"/>
        <v>0</v>
      </c>
      <c r="N358" s="111">
        <f t="shared" si="29"/>
        <v>0</v>
      </c>
      <c r="O358" s="111">
        <f t="shared" si="29"/>
        <v>0</v>
      </c>
      <c r="P358" s="111">
        <f t="shared" si="29"/>
        <v>0</v>
      </c>
    </row>
    <row r="359" spans="1:17" x14ac:dyDescent="0.35">
      <c r="A359" s="85">
        <v>2004</v>
      </c>
      <c r="B359" s="126">
        <f t="shared" si="17"/>
        <v>1088</v>
      </c>
      <c r="C359" s="109">
        <f t="shared" ref="C359:H359" si="30">SUM(C86:C97)</f>
        <v>832</v>
      </c>
      <c r="D359" s="127">
        <f t="shared" si="30"/>
        <v>112</v>
      </c>
      <c r="E359" s="109">
        <f t="shared" si="30"/>
        <v>144</v>
      </c>
      <c r="F359" s="127">
        <f t="shared" si="30"/>
        <v>0</v>
      </c>
      <c r="G359" s="126">
        <f t="shared" si="30"/>
        <v>0</v>
      </c>
      <c r="H359" s="109">
        <f t="shared" si="30"/>
        <v>0</v>
      </c>
      <c r="J359" s="111">
        <f t="shared" ref="J359:P359" si="31">SUM(J86:J97)</f>
        <v>165922432</v>
      </c>
      <c r="K359" s="111">
        <f t="shared" si="31"/>
        <v>136239724</v>
      </c>
      <c r="L359" s="111">
        <f t="shared" si="31"/>
        <v>12513208</v>
      </c>
      <c r="M359" s="111">
        <f t="shared" si="31"/>
        <v>17169500</v>
      </c>
      <c r="N359" s="111">
        <f t="shared" si="31"/>
        <v>0</v>
      </c>
      <c r="O359" s="111">
        <f t="shared" si="31"/>
        <v>0</v>
      </c>
      <c r="P359" s="111">
        <f t="shared" si="31"/>
        <v>0</v>
      </c>
      <c r="Q359" s="8"/>
    </row>
    <row r="360" spans="1:17" x14ac:dyDescent="0.35">
      <c r="A360" s="85">
        <v>2005</v>
      </c>
      <c r="B360" s="126">
        <f t="shared" si="17"/>
        <v>1280</v>
      </c>
      <c r="C360" s="109">
        <f t="shared" ref="C360:H360" si="32">SUM(C98:C109)</f>
        <v>852</v>
      </c>
      <c r="D360" s="127">
        <f t="shared" si="32"/>
        <v>201</v>
      </c>
      <c r="E360" s="109">
        <f t="shared" si="32"/>
        <v>227</v>
      </c>
      <c r="F360" s="127">
        <f t="shared" si="32"/>
        <v>0</v>
      </c>
      <c r="G360" s="126">
        <f t="shared" si="32"/>
        <v>0</v>
      </c>
      <c r="H360" s="109">
        <f t="shared" si="32"/>
        <v>0</v>
      </c>
      <c r="J360" s="111">
        <f t="shared" ref="J360:P360" si="33">SUM(J98:J109)</f>
        <v>170966024.40000001</v>
      </c>
      <c r="K360" s="111">
        <f t="shared" si="33"/>
        <v>114659923.40000001</v>
      </c>
      <c r="L360" s="111">
        <f t="shared" si="33"/>
        <v>24442701</v>
      </c>
      <c r="M360" s="111">
        <f t="shared" si="33"/>
        <v>31863400</v>
      </c>
      <c r="N360" s="111">
        <f t="shared" si="33"/>
        <v>0</v>
      </c>
      <c r="O360" s="111">
        <f t="shared" si="33"/>
        <v>0</v>
      </c>
      <c r="P360" s="111">
        <f t="shared" si="33"/>
        <v>0</v>
      </c>
      <c r="Q360" s="8"/>
    </row>
    <row r="361" spans="1:17" x14ac:dyDescent="0.35">
      <c r="A361" s="85">
        <v>2006</v>
      </c>
      <c r="B361" s="126">
        <f>SUM(C361:H361)</f>
        <v>1654</v>
      </c>
      <c r="C361" s="109">
        <f t="shared" ref="C361:H361" si="34">SUM(C110:C121)</f>
        <v>1226</v>
      </c>
      <c r="D361" s="127">
        <f t="shared" si="34"/>
        <v>169</v>
      </c>
      <c r="E361" s="109">
        <f t="shared" si="34"/>
        <v>259</v>
      </c>
      <c r="F361" s="127">
        <f t="shared" si="34"/>
        <v>0</v>
      </c>
      <c r="G361" s="126">
        <f t="shared" si="34"/>
        <v>0</v>
      </c>
      <c r="H361" s="109">
        <f t="shared" si="34"/>
        <v>0</v>
      </c>
      <c r="J361" s="111">
        <f t="shared" ref="J361:P361" si="35">SUM(J110:J121)</f>
        <v>227584231.5</v>
      </c>
      <c r="K361" s="111">
        <f t="shared" si="35"/>
        <v>170996472.5</v>
      </c>
      <c r="L361" s="111">
        <f t="shared" si="35"/>
        <v>24059449</v>
      </c>
      <c r="M361" s="111">
        <f t="shared" si="35"/>
        <v>32528310</v>
      </c>
      <c r="N361" s="111">
        <f t="shared" si="35"/>
        <v>0</v>
      </c>
      <c r="O361" s="111">
        <f t="shared" si="35"/>
        <v>0</v>
      </c>
      <c r="P361" s="111">
        <f t="shared" si="35"/>
        <v>0</v>
      </c>
    </row>
    <row r="362" spans="1:17" x14ac:dyDescent="0.35">
      <c r="A362" s="85">
        <v>2007</v>
      </c>
      <c r="B362" s="126">
        <f t="shared" si="17"/>
        <v>1312</v>
      </c>
      <c r="C362" s="109">
        <f t="shared" ref="C362:H362" si="36">SUM(C122:C133)</f>
        <v>992</v>
      </c>
      <c r="D362" s="127">
        <f t="shared" si="36"/>
        <v>76</v>
      </c>
      <c r="E362" s="109">
        <f t="shared" si="36"/>
        <v>244</v>
      </c>
      <c r="F362" s="127">
        <f t="shared" si="36"/>
        <v>0</v>
      </c>
      <c r="G362" s="126">
        <f t="shared" si="36"/>
        <v>0</v>
      </c>
      <c r="H362" s="109">
        <f t="shared" si="36"/>
        <v>0</v>
      </c>
      <c r="J362" s="111">
        <f t="shared" ref="J362:P362" si="37">SUM(J122:J133)</f>
        <v>184761088.5</v>
      </c>
      <c r="K362" s="111">
        <f t="shared" si="37"/>
        <v>137916650.5</v>
      </c>
      <c r="L362" s="111">
        <f t="shared" si="37"/>
        <v>12312528</v>
      </c>
      <c r="M362" s="111">
        <f t="shared" si="37"/>
        <v>34531910</v>
      </c>
      <c r="N362" s="111">
        <f t="shared" si="37"/>
        <v>0</v>
      </c>
      <c r="O362" s="111">
        <f t="shared" si="37"/>
        <v>0</v>
      </c>
      <c r="P362" s="111">
        <f t="shared" si="37"/>
        <v>0</v>
      </c>
    </row>
    <row r="363" spans="1:17" x14ac:dyDescent="0.35">
      <c r="A363" s="85">
        <v>2008</v>
      </c>
      <c r="B363" s="126">
        <f>SUM(C363:H363)</f>
        <v>868</v>
      </c>
      <c r="C363" s="109">
        <f t="shared" ref="C363:H363" si="38">SUM(C134:C145)</f>
        <v>718</v>
      </c>
      <c r="D363" s="127">
        <f t="shared" si="38"/>
        <v>62</v>
      </c>
      <c r="E363" s="109">
        <f t="shared" si="38"/>
        <v>88</v>
      </c>
      <c r="F363" s="127">
        <f t="shared" si="38"/>
        <v>0</v>
      </c>
      <c r="G363" s="126">
        <f t="shared" si="38"/>
        <v>0</v>
      </c>
      <c r="H363" s="109">
        <f t="shared" si="38"/>
        <v>0</v>
      </c>
      <c r="J363" s="111">
        <f t="shared" ref="J363:P363" si="39">SUM(J134:J145)</f>
        <v>117552594.5</v>
      </c>
      <c r="K363" s="111">
        <f t="shared" si="39"/>
        <v>95965444.5</v>
      </c>
      <c r="L363" s="111">
        <f t="shared" si="39"/>
        <v>7888621</v>
      </c>
      <c r="M363" s="111">
        <f t="shared" si="39"/>
        <v>13698529</v>
      </c>
      <c r="N363" s="111">
        <f t="shared" si="39"/>
        <v>0</v>
      </c>
      <c r="O363" s="111">
        <f t="shared" si="39"/>
        <v>0</v>
      </c>
      <c r="P363" s="111">
        <f t="shared" si="39"/>
        <v>0</v>
      </c>
    </row>
    <row r="364" spans="1:17" x14ac:dyDescent="0.35">
      <c r="A364" s="85">
        <v>2009</v>
      </c>
      <c r="B364" s="126">
        <f t="shared" si="17"/>
        <v>973</v>
      </c>
      <c r="C364" s="109">
        <f t="shared" ref="C364:H364" si="40">SUM(C146:C157)</f>
        <v>806</v>
      </c>
      <c r="D364" s="127">
        <f t="shared" si="40"/>
        <v>53</v>
      </c>
      <c r="E364" s="109">
        <f t="shared" si="40"/>
        <v>114</v>
      </c>
      <c r="F364" s="127">
        <f t="shared" si="40"/>
        <v>0</v>
      </c>
      <c r="G364" s="126">
        <f t="shared" si="40"/>
        <v>0</v>
      </c>
      <c r="H364" s="109">
        <f t="shared" si="40"/>
        <v>0</v>
      </c>
      <c r="J364" s="111">
        <f t="shared" ref="J364:P364" si="41">SUM(J146:J157)</f>
        <v>121275569.5</v>
      </c>
      <c r="K364" s="111">
        <f t="shared" si="41"/>
        <v>97662339.5</v>
      </c>
      <c r="L364" s="111">
        <f t="shared" si="41"/>
        <v>6162680</v>
      </c>
      <c r="M364" s="111">
        <f t="shared" si="41"/>
        <v>17450550</v>
      </c>
      <c r="N364" s="111">
        <f t="shared" si="41"/>
        <v>0</v>
      </c>
      <c r="O364" s="111">
        <f t="shared" si="41"/>
        <v>0</v>
      </c>
      <c r="P364" s="111">
        <f t="shared" si="41"/>
        <v>0</v>
      </c>
    </row>
    <row r="365" spans="1:17" x14ac:dyDescent="0.35">
      <c r="A365" s="85">
        <v>2010</v>
      </c>
      <c r="B365" s="126">
        <f t="shared" ref="B365:B378" si="42">SUM(C365:H365)</f>
        <v>973</v>
      </c>
      <c r="C365" s="109">
        <f t="shared" ref="C365:H365" si="43">SUM(C158:C169)</f>
        <v>792</v>
      </c>
      <c r="D365" s="127">
        <f t="shared" si="43"/>
        <v>61</v>
      </c>
      <c r="E365" s="109">
        <f t="shared" si="43"/>
        <v>120</v>
      </c>
      <c r="F365" s="127">
        <f t="shared" si="43"/>
        <v>0</v>
      </c>
      <c r="G365" s="126">
        <f t="shared" si="43"/>
        <v>0</v>
      </c>
      <c r="H365" s="109">
        <f t="shared" si="43"/>
        <v>0</v>
      </c>
      <c r="J365" s="111">
        <f t="shared" ref="J365:P365" si="44">SUM(J158:J169)</f>
        <v>166758646</v>
      </c>
      <c r="K365" s="111">
        <f t="shared" si="44"/>
        <v>133289458</v>
      </c>
      <c r="L365" s="111">
        <f t="shared" si="44"/>
        <v>12831843</v>
      </c>
      <c r="M365" s="111">
        <f t="shared" si="44"/>
        <v>20637345</v>
      </c>
      <c r="N365" s="111">
        <f t="shared" si="44"/>
        <v>0</v>
      </c>
      <c r="O365" s="111">
        <f t="shared" si="44"/>
        <v>0</v>
      </c>
      <c r="P365" s="111">
        <f t="shared" si="44"/>
        <v>0</v>
      </c>
    </row>
    <row r="366" spans="1:17" x14ac:dyDescent="0.35">
      <c r="A366" s="85">
        <v>2011</v>
      </c>
      <c r="B366" s="126">
        <f t="shared" si="42"/>
        <v>967</v>
      </c>
      <c r="C366" s="109">
        <f t="shared" ref="C366:H366" si="45">SUM(C170:C181)</f>
        <v>746</v>
      </c>
      <c r="D366" s="127">
        <f t="shared" si="45"/>
        <v>80</v>
      </c>
      <c r="E366" s="109">
        <f t="shared" si="45"/>
        <v>141</v>
      </c>
      <c r="F366" s="127">
        <f t="shared" si="45"/>
        <v>0</v>
      </c>
      <c r="G366" s="126">
        <f t="shared" si="45"/>
        <v>0</v>
      </c>
      <c r="H366" s="109">
        <f t="shared" si="45"/>
        <v>0</v>
      </c>
      <c r="J366" s="111">
        <f t="shared" ref="J366:P366" si="46">SUM(J170:J181)</f>
        <v>194867749</v>
      </c>
      <c r="K366" s="111">
        <f t="shared" si="46"/>
        <v>152821994</v>
      </c>
      <c r="L366" s="111">
        <f t="shared" si="46"/>
        <v>17636600</v>
      </c>
      <c r="M366" s="111">
        <f t="shared" si="46"/>
        <v>24409155</v>
      </c>
      <c r="N366" s="111">
        <f t="shared" si="46"/>
        <v>0</v>
      </c>
      <c r="O366" s="111">
        <f t="shared" si="46"/>
        <v>0</v>
      </c>
      <c r="P366" s="111">
        <f t="shared" si="46"/>
        <v>0</v>
      </c>
    </row>
    <row r="367" spans="1:17" x14ac:dyDescent="0.35">
      <c r="A367" s="85">
        <v>2012</v>
      </c>
      <c r="B367" s="126">
        <f t="shared" si="42"/>
        <v>1267</v>
      </c>
      <c r="C367" s="109">
        <f t="shared" ref="C367:H367" si="47">SUM(C182:C193)</f>
        <v>705</v>
      </c>
      <c r="D367" s="127">
        <f t="shared" si="47"/>
        <v>215</v>
      </c>
      <c r="E367" s="109">
        <f t="shared" si="47"/>
        <v>347</v>
      </c>
      <c r="F367" s="127">
        <f t="shared" si="47"/>
        <v>0</v>
      </c>
      <c r="G367" s="126">
        <f t="shared" si="47"/>
        <v>0</v>
      </c>
      <c r="H367" s="109">
        <f t="shared" si="47"/>
        <v>0</v>
      </c>
      <c r="J367" s="111">
        <f t="shared" ref="J367:P367" si="48">SUM(J182:J193)</f>
        <v>256975360</v>
      </c>
      <c r="K367" s="111">
        <f t="shared" si="48"/>
        <v>162794040</v>
      </c>
      <c r="L367" s="111">
        <f t="shared" si="48"/>
        <v>45707711</v>
      </c>
      <c r="M367" s="111">
        <f t="shared" si="48"/>
        <v>48473609</v>
      </c>
      <c r="N367" s="111">
        <f t="shared" si="48"/>
        <v>0</v>
      </c>
      <c r="O367" s="111">
        <f t="shared" si="48"/>
        <v>0</v>
      </c>
      <c r="P367" s="111">
        <f t="shared" si="48"/>
        <v>0</v>
      </c>
    </row>
    <row r="368" spans="1:17" x14ac:dyDescent="0.35">
      <c r="A368" s="85">
        <v>2013</v>
      </c>
      <c r="B368" s="126">
        <f t="shared" si="42"/>
        <v>1525</v>
      </c>
      <c r="C368" s="109">
        <f t="shared" ref="C368:H368" si="49">SUM(C194:C205)</f>
        <v>794</v>
      </c>
      <c r="D368" s="127">
        <f t="shared" si="49"/>
        <v>368</v>
      </c>
      <c r="E368" s="109">
        <f t="shared" si="49"/>
        <v>363</v>
      </c>
      <c r="F368" s="127">
        <f t="shared" si="49"/>
        <v>0</v>
      </c>
      <c r="G368" s="126">
        <f t="shared" si="49"/>
        <v>0</v>
      </c>
      <c r="H368" s="109">
        <f t="shared" si="49"/>
        <v>0</v>
      </c>
      <c r="J368" s="111">
        <f t="shared" ref="J368:P368" si="50">SUM(J194:J205)</f>
        <v>338024463</v>
      </c>
      <c r="K368" s="111">
        <f t="shared" si="50"/>
        <v>203067014</v>
      </c>
      <c r="L368" s="111">
        <f t="shared" si="50"/>
        <v>81788740</v>
      </c>
      <c r="M368" s="111">
        <f t="shared" si="50"/>
        <v>53168709</v>
      </c>
      <c r="N368" s="111">
        <f t="shared" si="50"/>
        <v>0</v>
      </c>
      <c r="O368" s="111">
        <f t="shared" si="50"/>
        <v>0</v>
      </c>
      <c r="P368" s="111">
        <f t="shared" si="50"/>
        <v>0</v>
      </c>
    </row>
    <row r="369" spans="1:16" x14ac:dyDescent="0.35">
      <c r="A369" s="85">
        <v>2014</v>
      </c>
      <c r="B369" s="126">
        <f t="shared" si="42"/>
        <v>1592</v>
      </c>
      <c r="C369" s="109">
        <f t="shared" ref="C369:H369" si="51">SUM(C206:C217)</f>
        <v>976</v>
      </c>
      <c r="D369" s="127">
        <f t="shared" si="51"/>
        <v>263</v>
      </c>
      <c r="E369" s="109">
        <f t="shared" si="51"/>
        <v>353</v>
      </c>
      <c r="F369" s="127">
        <f t="shared" si="51"/>
        <v>0</v>
      </c>
      <c r="G369" s="126">
        <f t="shared" si="51"/>
        <v>0</v>
      </c>
      <c r="H369" s="109">
        <f t="shared" si="51"/>
        <v>0</v>
      </c>
      <c r="J369" s="111">
        <f t="shared" ref="J369:P369" si="52">SUM(J206:J217)</f>
        <v>355508212</v>
      </c>
      <c r="K369" s="111">
        <f t="shared" si="52"/>
        <v>237443359</v>
      </c>
      <c r="L369" s="111">
        <f t="shared" si="52"/>
        <v>61650759</v>
      </c>
      <c r="M369" s="111">
        <f t="shared" si="52"/>
        <v>56414094</v>
      </c>
      <c r="N369" s="111">
        <f t="shared" si="52"/>
        <v>0</v>
      </c>
      <c r="O369" s="111">
        <f t="shared" si="52"/>
        <v>0</v>
      </c>
      <c r="P369" s="111">
        <f t="shared" si="52"/>
        <v>0</v>
      </c>
    </row>
    <row r="370" spans="1:16" x14ac:dyDescent="0.35">
      <c r="A370" s="85">
        <v>2015</v>
      </c>
      <c r="B370" s="126">
        <f t="shared" si="42"/>
        <v>1508</v>
      </c>
      <c r="C370" s="109">
        <f t="shared" ref="C370:H370" si="53">SUM(C218:C229)</f>
        <v>861</v>
      </c>
      <c r="D370" s="127">
        <f t="shared" si="53"/>
        <v>136</v>
      </c>
      <c r="E370" s="109">
        <f t="shared" si="53"/>
        <v>352</v>
      </c>
      <c r="F370" s="127">
        <f t="shared" si="53"/>
        <v>136</v>
      </c>
      <c r="G370" s="126">
        <f t="shared" si="53"/>
        <v>0</v>
      </c>
      <c r="H370" s="109">
        <f t="shared" si="53"/>
        <v>23</v>
      </c>
      <c r="J370" s="111">
        <f t="shared" ref="J370:P370" si="54">SUM(J218:J229)</f>
        <v>318183269.69</v>
      </c>
      <c r="K370" s="111">
        <f t="shared" si="54"/>
        <v>205434976.69</v>
      </c>
      <c r="L370" s="111">
        <f t="shared" si="54"/>
        <v>35189771</v>
      </c>
      <c r="M370" s="111">
        <f t="shared" si="54"/>
        <v>57184029</v>
      </c>
      <c r="N370" s="111">
        <f t="shared" si="54"/>
        <v>16783813</v>
      </c>
      <c r="O370" s="111">
        <f t="shared" si="54"/>
        <v>0</v>
      </c>
      <c r="P370" s="111">
        <f t="shared" si="54"/>
        <v>3590680</v>
      </c>
    </row>
    <row r="371" spans="1:16" x14ac:dyDescent="0.35">
      <c r="A371" s="85">
        <v>2016</v>
      </c>
      <c r="B371" s="126">
        <f t="shared" si="42"/>
        <v>1211</v>
      </c>
      <c r="C371" s="109">
        <f t="shared" ref="C371:H371" si="55">SUM(C230:C241)</f>
        <v>536</v>
      </c>
      <c r="D371" s="127">
        <f t="shared" si="55"/>
        <v>154</v>
      </c>
      <c r="E371" s="109">
        <f t="shared" si="55"/>
        <v>381</v>
      </c>
      <c r="F371" s="127">
        <f t="shared" si="55"/>
        <v>125</v>
      </c>
      <c r="G371" s="126">
        <f t="shared" si="55"/>
        <v>0</v>
      </c>
      <c r="H371" s="109">
        <f t="shared" si="55"/>
        <v>15</v>
      </c>
      <c r="J371" s="111">
        <f t="shared" ref="J371:P371" si="56">SUM(J230:J241)</f>
        <v>253033564</v>
      </c>
      <c r="K371" s="111">
        <f t="shared" si="56"/>
        <v>124123315</v>
      </c>
      <c r="L371" s="111">
        <f t="shared" si="56"/>
        <v>50212730</v>
      </c>
      <c r="M371" s="111">
        <f t="shared" si="56"/>
        <v>61195050</v>
      </c>
      <c r="N371" s="111">
        <f t="shared" si="56"/>
        <v>15090882</v>
      </c>
      <c r="O371" s="111">
        <f t="shared" si="56"/>
        <v>0</v>
      </c>
      <c r="P371" s="111">
        <f t="shared" si="56"/>
        <v>2411587</v>
      </c>
    </row>
    <row r="372" spans="1:16" x14ac:dyDescent="0.35">
      <c r="A372" s="85">
        <v>2017</v>
      </c>
      <c r="B372" s="126">
        <f t="shared" si="42"/>
        <v>1252</v>
      </c>
      <c r="C372" s="109">
        <f t="shared" ref="C372:H372" si="57">SUM(C242:C253)</f>
        <v>601</v>
      </c>
      <c r="D372" s="127">
        <f t="shared" si="57"/>
        <v>211</v>
      </c>
      <c r="E372" s="109">
        <f t="shared" si="57"/>
        <v>295</v>
      </c>
      <c r="F372" s="127">
        <f t="shared" si="57"/>
        <v>138</v>
      </c>
      <c r="G372" s="126">
        <f t="shared" si="57"/>
        <v>0</v>
      </c>
      <c r="H372" s="109">
        <f t="shared" si="57"/>
        <v>7</v>
      </c>
      <c r="J372" s="111">
        <f t="shared" ref="J372:P372" si="58">SUM(J242:J253)</f>
        <v>267133671</v>
      </c>
      <c r="K372" s="111">
        <f t="shared" si="58"/>
        <v>151710537</v>
      </c>
      <c r="L372" s="111">
        <f t="shared" si="58"/>
        <v>53510381</v>
      </c>
      <c r="M372" s="111">
        <f t="shared" si="58"/>
        <v>44607336</v>
      </c>
      <c r="N372" s="111">
        <f t="shared" si="58"/>
        <v>15881513</v>
      </c>
      <c r="O372" s="111">
        <f t="shared" si="58"/>
        <v>0</v>
      </c>
      <c r="P372" s="111">
        <f t="shared" si="58"/>
        <v>1423904</v>
      </c>
    </row>
    <row r="373" spans="1:16" x14ac:dyDescent="0.35">
      <c r="A373" s="85">
        <v>2018</v>
      </c>
      <c r="B373" s="126">
        <f t="shared" si="42"/>
        <v>1186</v>
      </c>
      <c r="C373" s="109">
        <f t="shared" ref="C373:H373" si="59">SUM(C254:C265)</f>
        <v>548</v>
      </c>
      <c r="D373" s="127">
        <f t="shared" si="59"/>
        <v>199</v>
      </c>
      <c r="E373" s="109">
        <f t="shared" si="59"/>
        <v>291</v>
      </c>
      <c r="F373" s="127">
        <f t="shared" si="59"/>
        <v>142</v>
      </c>
      <c r="G373" s="126">
        <f t="shared" si="59"/>
        <v>0</v>
      </c>
      <c r="H373" s="109">
        <f t="shared" si="59"/>
        <v>6</v>
      </c>
      <c r="J373" s="111">
        <f t="shared" ref="J373:P373" si="60">SUM(J254:J265)</f>
        <v>260995227.51999998</v>
      </c>
      <c r="K373" s="111">
        <f t="shared" si="60"/>
        <v>147842850.51999998</v>
      </c>
      <c r="L373" s="111">
        <f t="shared" si="60"/>
        <v>55844683</v>
      </c>
      <c r="M373" s="111">
        <f t="shared" si="60"/>
        <v>39920105</v>
      </c>
      <c r="N373" s="111">
        <f t="shared" si="60"/>
        <v>16233089</v>
      </c>
      <c r="O373" s="111">
        <f t="shared" si="60"/>
        <v>0</v>
      </c>
      <c r="P373" s="111">
        <f t="shared" si="60"/>
        <v>1154500</v>
      </c>
    </row>
    <row r="374" spans="1:16" x14ac:dyDescent="0.35">
      <c r="A374" s="86">
        <v>2019</v>
      </c>
      <c r="B374" s="126">
        <f t="shared" si="42"/>
        <v>1621</v>
      </c>
      <c r="C374" s="118">
        <f t="shared" ref="C374:H374" si="61">SUM(C266:C277)</f>
        <v>509</v>
      </c>
      <c r="D374" s="129">
        <f t="shared" si="61"/>
        <v>155</v>
      </c>
      <c r="E374" s="118">
        <f>SUM(E237:E266)</f>
        <v>753</v>
      </c>
      <c r="F374" s="129">
        <f t="shared" si="61"/>
        <v>196</v>
      </c>
      <c r="G374" s="128">
        <f t="shared" si="61"/>
        <v>0</v>
      </c>
      <c r="H374" s="118">
        <f t="shared" si="61"/>
        <v>8</v>
      </c>
      <c r="J374" s="111">
        <f t="shared" ref="J374:P374" si="62">SUM(J266:J277)</f>
        <v>245582668.57999998</v>
      </c>
      <c r="K374" s="111">
        <f t="shared" si="62"/>
        <v>142510627.57999998</v>
      </c>
      <c r="L374" s="111">
        <f t="shared" si="62"/>
        <v>41632851</v>
      </c>
      <c r="M374" s="111">
        <f t="shared" si="62"/>
        <v>34354176</v>
      </c>
      <c r="N374" s="111">
        <f t="shared" si="62"/>
        <v>25672866</v>
      </c>
      <c r="O374" s="111">
        <f t="shared" si="62"/>
        <v>0</v>
      </c>
      <c r="P374" s="111">
        <f t="shared" si="62"/>
        <v>1412148</v>
      </c>
    </row>
    <row r="375" spans="1:16" x14ac:dyDescent="0.35">
      <c r="A375" s="85">
        <v>2020</v>
      </c>
      <c r="B375" s="126">
        <f t="shared" si="42"/>
        <v>2024</v>
      </c>
      <c r="C375" s="109">
        <f t="shared" ref="C375:H375" si="63">SUM(C278:C289)</f>
        <v>869</v>
      </c>
      <c r="D375" s="127">
        <f t="shared" si="63"/>
        <v>199</v>
      </c>
      <c r="E375" s="109">
        <f t="shared" si="63"/>
        <v>247</v>
      </c>
      <c r="F375" s="127">
        <f t="shared" si="63"/>
        <v>678</v>
      </c>
      <c r="G375" s="126">
        <f t="shared" si="63"/>
        <v>0</v>
      </c>
      <c r="H375" s="109">
        <f t="shared" si="63"/>
        <v>31</v>
      </c>
      <c r="J375" s="111">
        <f t="shared" ref="J375:P375" si="64">SUM(J278:J289)</f>
        <v>379753362</v>
      </c>
      <c r="K375" s="111">
        <f t="shared" si="64"/>
        <v>223072494</v>
      </c>
      <c r="L375" s="111">
        <f t="shared" si="64"/>
        <v>53482851</v>
      </c>
      <c r="M375" s="111">
        <f t="shared" si="64"/>
        <v>41559159</v>
      </c>
      <c r="N375" s="111">
        <f t="shared" si="64"/>
        <v>57015741</v>
      </c>
      <c r="O375" s="111">
        <f t="shared" si="64"/>
        <v>0</v>
      </c>
      <c r="P375" s="111">
        <f t="shared" si="64"/>
        <v>4623117</v>
      </c>
    </row>
    <row r="376" spans="1:16" x14ac:dyDescent="0.35">
      <c r="A376" s="134">
        <v>2021</v>
      </c>
      <c r="B376" s="126">
        <f t="shared" si="42"/>
        <v>2262</v>
      </c>
      <c r="C376" s="109">
        <f t="shared" ref="C376:H376" si="65">SUM(C290:C301)</f>
        <v>974</v>
      </c>
      <c r="D376" s="109">
        <f t="shared" si="65"/>
        <v>203</v>
      </c>
      <c r="E376" s="109">
        <f t="shared" si="65"/>
        <v>294</v>
      </c>
      <c r="F376" s="109">
        <f t="shared" si="65"/>
        <v>738</v>
      </c>
      <c r="G376" s="109">
        <f t="shared" si="65"/>
        <v>0</v>
      </c>
      <c r="H376" s="109">
        <f t="shared" si="65"/>
        <v>53</v>
      </c>
      <c r="J376" s="111">
        <f t="shared" ref="J376:P376" si="66">SUM(J290:J301)</f>
        <v>480771935</v>
      </c>
      <c r="K376" s="111">
        <f t="shared" si="66"/>
        <v>255541653</v>
      </c>
      <c r="L376" s="111">
        <f t="shared" si="66"/>
        <v>58678058</v>
      </c>
      <c r="M376" s="111">
        <f t="shared" si="66"/>
        <v>54879044</v>
      </c>
      <c r="N376" s="111">
        <f t="shared" si="66"/>
        <v>100557960</v>
      </c>
      <c r="O376" s="111">
        <f t="shared" si="66"/>
        <v>0</v>
      </c>
      <c r="P376" s="111">
        <f t="shared" si="66"/>
        <v>11115220</v>
      </c>
    </row>
    <row r="377" spans="1:16" x14ac:dyDescent="0.35">
      <c r="A377" s="241">
        <v>2022</v>
      </c>
      <c r="B377" s="126">
        <f t="shared" si="42"/>
        <v>1503</v>
      </c>
      <c r="C377" s="109">
        <f t="shared" ref="C377" si="67">SUM(C302:C313)</f>
        <v>712</v>
      </c>
      <c r="D377" s="109">
        <f>SUM(D302:D313)</f>
        <v>176</v>
      </c>
      <c r="E377" s="109">
        <f>SUM(E302:E313)</f>
        <v>284</v>
      </c>
      <c r="F377" s="109">
        <f>SUM(F302:F313)</f>
        <v>247</v>
      </c>
      <c r="G377" s="109">
        <f>SUM(G302:G313)</f>
        <v>0</v>
      </c>
      <c r="H377" s="109">
        <f>SUM(H302:H313)</f>
        <v>84</v>
      </c>
      <c r="J377" s="111">
        <f>SUM(J302:J313)</f>
        <v>378485671</v>
      </c>
      <c r="K377" s="111">
        <f t="shared" ref="K377" si="68">SUM(K302:K313)</f>
        <v>195714149</v>
      </c>
      <c r="L377" s="111">
        <f>SUM(L302:L313)</f>
        <v>53538379</v>
      </c>
      <c r="M377" s="111">
        <f>SUM(M302:M313)</f>
        <v>62894618</v>
      </c>
      <c r="N377" s="111">
        <f>SUM(N302:N313)</f>
        <v>47832414</v>
      </c>
      <c r="O377" s="111">
        <f>SUM(O302:O313)</f>
        <v>0</v>
      </c>
      <c r="P377" s="111">
        <f>SUM(P302:P313)</f>
        <v>18506111</v>
      </c>
    </row>
    <row r="378" spans="1:16" x14ac:dyDescent="0.35">
      <c r="A378" s="241">
        <v>2023</v>
      </c>
      <c r="B378" s="126">
        <f t="shared" si="42"/>
        <v>1401</v>
      </c>
      <c r="C378" s="109">
        <f>SUM(C314:C325)</f>
        <v>687</v>
      </c>
      <c r="D378" s="109">
        <f>SUM(D314:D325)</f>
        <v>161</v>
      </c>
      <c r="E378" s="109">
        <f t="shared" ref="E378:H378" si="69">SUM(E314:E325)</f>
        <v>269</v>
      </c>
      <c r="F378" s="109">
        <f t="shared" si="69"/>
        <v>118</v>
      </c>
      <c r="G378" s="109">
        <f t="shared" si="69"/>
        <v>0</v>
      </c>
      <c r="H378" s="109">
        <f t="shared" si="69"/>
        <v>166</v>
      </c>
      <c r="J378" s="111">
        <f>SUM(J314:J325)</f>
        <v>348218817</v>
      </c>
      <c r="K378" s="111">
        <f>SUM(K314:K325)</f>
        <v>167752871</v>
      </c>
      <c r="L378" s="111">
        <f t="shared" ref="L378:P378" si="70">SUM(L314:L325)</f>
        <v>47119013</v>
      </c>
      <c r="M378" s="111">
        <f t="shared" si="70"/>
        <v>63409840</v>
      </c>
      <c r="N378" s="111">
        <f t="shared" si="70"/>
        <v>36008823</v>
      </c>
      <c r="O378" s="111">
        <f t="shared" si="70"/>
        <v>0</v>
      </c>
      <c r="P378" s="111">
        <f t="shared" si="70"/>
        <v>33928270</v>
      </c>
    </row>
    <row r="379" spans="1:16" x14ac:dyDescent="0.35">
      <c r="A379" s="241">
        <v>2024</v>
      </c>
      <c r="B379" s="109">
        <f>SUM(C379:H379)</f>
        <v>1558</v>
      </c>
      <c r="C379" s="109">
        <f>SUM(C326:C337)</f>
        <v>728</v>
      </c>
      <c r="D379" s="109">
        <f>SUM(D326:D337)</f>
        <v>206</v>
      </c>
      <c r="E379" s="109">
        <f t="shared" ref="E379:H379" si="71">SUM(E326:E337)</f>
        <v>364</v>
      </c>
      <c r="F379" s="109">
        <f t="shared" si="71"/>
        <v>154</v>
      </c>
      <c r="G379" s="109">
        <f t="shared" si="71"/>
        <v>0</v>
      </c>
      <c r="H379" s="109">
        <f t="shared" si="71"/>
        <v>106</v>
      </c>
      <c r="J379" s="111">
        <f>SUM(J326:J337)</f>
        <v>339533288</v>
      </c>
      <c r="K379" s="111">
        <f>SUM(K326:K337)</f>
        <v>150958505</v>
      </c>
      <c r="L379" s="111">
        <f t="shared" ref="L379:P379" si="72">SUM(L326:L337)</f>
        <v>55022921</v>
      </c>
      <c r="M379" s="111">
        <f t="shared" si="72"/>
        <v>71022392</v>
      </c>
      <c r="N379" s="111">
        <f t="shared" si="72"/>
        <v>37831201</v>
      </c>
      <c r="O379" s="111">
        <f t="shared" si="72"/>
        <v>0</v>
      </c>
      <c r="P379" s="111">
        <f t="shared" si="72"/>
        <v>24698269</v>
      </c>
    </row>
    <row r="380" spans="1:16" ht="15" thickBot="1" x14ac:dyDescent="0.4">
      <c r="A380" s="130">
        <v>2025</v>
      </c>
      <c r="B380" s="132">
        <f>SUM(C380:H380)</f>
        <v>854</v>
      </c>
      <c r="C380" s="132">
        <f>SUM(C338:C349)</f>
        <v>338</v>
      </c>
      <c r="D380" s="132">
        <f>SUM(D338:D349)</f>
        <v>97</v>
      </c>
      <c r="E380" s="132">
        <f t="shared" ref="E380:H380" si="73">SUM(E338:E349)</f>
        <v>216</v>
      </c>
      <c r="F380" s="132">
        <f t="shared" si="73"/>
        <v>149</v>
      </c>
      <c r="G380" s="132">
        <f t="shared" si="73"/>
        <v>0</v>
      </c>
      <c r="H380" s="132">
        <f t="shared" si="73"/>
        <v>54</v>
      </c>
      <c r="J380" s="133">
        <f>SUM(J338:J349)</f>
        <v>198515935</v>
      </c>
      <c r="K380" s="133">
        <f>SUM(K338:K349)</f>
        <v>75751416</v>
      </c>
      <c r="L380" s="133">
        <f t="shared" ref="L380:P380" si="74">SUM(L338:L349)</f>
        <v>21906967</v>
      </c>
      <c r="M380" s="133">
        <f t="shared" si="74"/>
        <v>46105508</v>
      </c>
      <c r="N380" s="133">
        <f t="shared" si="74"/>
        <v>41428435</v>
      </c>
      <c r="O380" s="133">
        <f t="shared" si="74"/>
        <v>0</v>
      </c>
      <c r="P380" s="133">
        <f t="shared" si="74"/>
        <v>13323609</v>
      </c>
    </row>
    <row r="381" spans="1:16" ht="15" thickBot="1" x14ac:dyDescent="0.4"/>
    <row r="382" spans="1:16" ht="44" thickBot="1" x14ac:dyDescent="0.4">
      <c r="A382" s="12"/>
      <c r="B382" s="13" t="s">
        <v>9</v>
      </c>
      <c r="C382" s="13" t="s">
        <v>8</v>
      </c>
      <c r="D382" s="13" t="s">
        <v>3</v>
      </c>
      <c r="E382" s="13" t="s">
        <v>4</v>
      </c>
      <c r="F382" s="13" t="s">
        <v>5</v>
      </c>
      <c r="G382" s="13" t="s">
        <v>6</v>
      </c>
      <c r="H382" s="13" t="s">
        <v>7</v>
      </c>
      <c r="J382" s="17" t="s">
        <v>10</v>
      </c>
      <c r="K382" s="17" t="s">
        <v>8</v>
      </c>
      <c r="L382" s="17" t="s">
        <v>3</v>
      </c>
      <c r="M382" s="17" t="s">
        <v>4</v>
      </c>
      <c r="N382" s="17" t="s">
        <v>5</v>
      </c>
      <c r="O382" s="17" t="s">
        <v>6</v>
      </c>
      <c r="P382" s="17" t="s">
        <v>7</v>
      </c>
    </row>
    <row r="383" spans="1:16" x14ac:dyDescent="0.35">
      <c r="A383" s="32" t="s">
        <v>128</v>
      </c>
      <c r="B383" s="100">
        <f>SUM(B326:B331)</f>
        <v>812</v>
      </c>
      <c r="C383" s="100">
        <f>SUM(C326:C331)</f>
        <v>368</v>
      </c>
      <c r="D383" s="100">
        <f t="shared" ref="D383:H383" si="75">SUM(D326:D331)</f>
        <v>104</v>
      </c>
      <c r="E383" s="100">
        <f t="shared" si="75"/>
        <v>180</v>
      </c>
      <c r="F383" s="100">
        <f t="shared" si="75"/>
        <v>109</v>
      </c>
      <c r="G383" s="100">
        <f t="shared" si="75"/>
        <v>0</v>
      </c>
      <c r="H383" s="100">
        <f t="shared" si="75"/>
        <v>51</v>
      </c>
      <c r="J383" s="102">
        <f>SUM(J326:J331)</f>
        <v>182634451</v>
      </c>
      <c r="K383" s="102">
        <f>SUM(K326:K331)</f>
        <v>80380235</v>
      </c>
      <c r="L383" s="102">
        <f t="shared" ref="L383:P383" si="76">SUM(L326:L331)</f>
        <v>27164069</v>
      </c>
      <c r="M383" s="102">
        <f t="shared" si="76"/>
        <v>37516885</v>
      </c>
      <c r="N383" s="102">
        <f t="shared" si="76"/>
        <v>24726011</v>
      </c>
      <c r="O383" s="102">
        <f t="shared" si="76"/>
        <v>0</v>
      </c>
      <c r="P383" s="102">
        <f t="shared" si="76"/>
        <v>12847251</v>
      </c>
    </row>
    <row r="384" spans="1:16" x14ac:dyDescent="0.35">
      <c r="A384" s="33" t="s">
        <v>130</v>
      </c>
      <c r="B384" s="9">
        <f t="shared" ref="B384:H384" si="77">SUM(B338:B349)</f>
        <v>854</v>
      </c>
      <c r="C384" s="9">
        <f t="shared" si="77"/>
        <v>338</v>
      </c>
      <c r="D384" s="9">
        <f t="shared" si="77"/>
        <v>97</v>
      </c>
      <c r="E384" s="9">
        <f t="shared" si="77"/>
        <v>216</v>
      </c>
      <c r="F384" s="9">
        <f t="shared" si="77"/>
        <v>149</v>
      </c>
      <c r="G384" s="9">
        <f t="shared" si="77"/>
        <v>0</v>
      </c>
      <c r="H384" s="9">
        <f t="shared" si="77"/>
        <v>54</v>
      </c>
      <c r="J384" s="93">
        <f t="shared" ref="J384:P384" si="78">SUM(J338:J349)</f>
        <v>198515935</v>
      </c>
      <c r="K384" s="93">
        <f t="shared" si="78"/>
        <v>75751416</v>
      </c>
      <c r="L384" s="93">
        <f t="shared" si="78"/>
        <v>21906967</v>
      </c>
      <c r="M384" s="93">
        <f t="shared" si="78"/>
        <v>46105508</v>
      </c>
      <c r="N384" s="93">
        <f t="shared" si="78"/>
        <v>41428435</v>
      </c>
      <c r="O384" s="93">
        <f t="shared" si="78"/>
        <v>0</v>
      </c>
      <c r="P384" s="93">
        <f t="shared" si="78"/>
        <v>13323609</v>
      </c>
    </row>
    <row r="385" spans="1:16" ht="29.5" thickBot="1" x14ac:dyDescent="0.4">
      <c r="A385" s="30" t="s">
        <v>2</v>
      </c>
      <c r="B385" s="19">
        <f>(B384-B383)/B383</f>
        <v>5.1724137931034482E-2</v>
      </c>
      <c r="C385" s="19">
        <f t="shared" ref="C385:H385" si="79">(C384-C383)/C383</f>
        <v>-8.1521739130434784E-2</v>
      </c>
      <c r="D385" s="19">
        <f t="shared" si="79"/>
        <v>-6.7307692307692304E-2</v>
      </c>
      <c r="E385" s="19">
        <f t="shared" si="79"/>
        <v>0.2</v>
      </c>
      <c r="F385" s="19">
        <f t="shared" si="79"/>
        <v>0.3669724770642202</v>
      </c>
      <c r="G385" s="19" t="e">
        <f t="shared" si="79"/>
        <v>#DIV/0!</v>
      </c>
      <c r="H385" s="19">
        <f t="shared" si="79"/>
        <v>5.8823529411764705E-2</v>
      </c>
      <c r="J385" s="19">
        <f t="shared" ref="J385" si="80">(J384-J383)/J383</f>
        <v>8.6957766801620581E-2</v>
      </c>
      <c r="K385" s="19">
        <f t="shared" ref="K385" si="81">(K384-K383)/K383</f>
        <v>-5.7586532311083689E-2</v>
      </c>
      <c r="L385" s="19">
        <f t="shared" ref="L385" si="82">(L384-L383)/L383</f>
        <v>-0.19353146246241681</v>
      </c>
      <c r="M385" s="19">
        <f t="shared" ref="M385" si="83">(M384-M383)/M383</f>
        <v>0.22892686852866384</v>
      </c>
      <c r="N385" s="19">
        <f t="shared" ref="N385" si="84">(N384-N383)/N383</f>
        <v>0.67550014436214556</v>
      </c>
      <c r="O385" s="19" t="e">
        <f t="shared" ref="O385" si="85">(O384-O383)/O383</f>
        <v>#DIV/0!</v>
      </c>
      <c r="P385" s="19">
        <f t="shared" ref="P385" si="86">(P384-P383)/P383</f>
        <v>3.7078593700706867E-2</v>
      </c>
    </row>
    <row r="386" spans="1:16" ht="15" thickBot="1" x14ac:dyDescent="0.4"/>
    <row r="387" spans="1:16" ht="44" thickBot="1" x14ac:dyDescent="0.4">
      <c r="A387" s="12"/>
      <c r="B387" s="13" t="s">
        <v>9</v>
      </c>
      <c r="C387" s="13" t="s">
        <v>8</v>
      </c>
      <c r="D387" s="13" t="s">
        <v>3</v>
      </c>
      <c r="E387" s="13" t="s">
        <v>4</v>
      </c>
      <c r="F387" s="13" t="s">
        <v>5</v>
      </c>
      <c r="G387" s="13" t="s">
        <v>6</v>
      </c>
      <c r="H387" s="13" t="s">
        <v>7</v>
      </c>
      <c r="J387" s="17" t="s">
        <v>10</v>
      </c>
      <c r="K387" s="17" t="s">
        <v>8</v>
      </c>
      <c r="L387" s="17" t="s">
        <v>3</v>
      </c>
      <c r="M387" s="17" t="s">
        <v>4</v>
      </c>
      <c r="N387" s="17" t="s">
        <v>5</v>
      </c>
      <c r="O387" s="17" t="s">
        <v>6</v>
      </c>
      <c r="P387" s="17" t="s">
        <v>7</v>
      </c>
    </row>
    <row r="388" spans="1:16" ht="29" x14ac:dyDescent="0.35">
      <c r="A388" s="34" t="s">
        <v>129</v>
      </c>
      <c r="B388" s="100">
        <f>B331</f>
        <v>117</v>
      </c>
      <c r="C388" s="100">
        <f>C331</f>
        <v>54</v>
      </c>
      <c r="D388" s="100">
        <f t="shared" ref="D388:H388" si="87">D331</f>
        <v>6</v>
      </c>
      <c r="E388" s="100">
        <f t="shared" si="87"/>
        <v>32</v>
      </c>
      <c r="F388" s="100">
        <f t="shared" si="87"/>
        <v>10</v>
      </c>
      <c r="G388" s="100">
        <f t="shared" si="87"/>
        <v>0</v>
      </c>
      <c r="H388" s="100">
        <f t="shared" si="87"/>
        <v>15</v>
      </c>
      <c r="J388" s="102">
        <f>J331</f>
        <v>23017785</v>
      </c>
      <c r="K388" s="102">
        <f>K331</f>
        <v>10507666</v>
      </c>
      <c r="L388" s="102">
        <f t="shared" ref="L388:P388" si="88">L331</f>
        <v>1260697</v>
      </c>
      <c r="M388" s="102">
        <f t="shared" si="88"/>
        <v>5827045</v>
      </c>
      <c r="N388" s="102">
        <f t="shared" si="88"/>
        <v>985992</v>
      </c>
      <c r="O388" s="102">
        <f t="shared" si="88"/>
        <v>0</v>
      </c>
      <c r="P388" s="102">
        <f t="shared" si="88"/>
        <v>4436385</v>
      </c>
    </row>
    <row r="389" spans="1:16" ht="29" x14ac:dyDescent="0.35">
      <c r="A389" s="35" t="s">
        <v>131</v>
      </c>
      <c r="B389" s="9">
        <f>B343</f>
        <v>140</v>
      </c>
      <c r="C389" s="9">
        <f>C343</f>
        <v>69</v>
      </c>
      <c r="D389" s="9">
        <f t="shared" ref="D389:H389" si="89">D343</f>
        <v>10</v>
      </c>
      <c r="E389" s="9">
        <f t="shared" si="89"/>
        <v>33</v>
      </c>
      <c r="F389" s="9">
        <f t="shared" si="89"/>
        <v>18</v>
      </c>
      <c r="G389" s="9">
        <f t="shared" si="89"/>
        <v>0</v>
      </c>
      <c r="H389" s="9">
        <f t="shared" si="89"/>
        <v>10</v>
      </c>
      <c r="J389" s="93">
        <f>J343</f>
        <v>35061240</v>
      </c>
      <c r="K389" s="93">
        <f>K343</f>
        <v>15101250</v>
      </c>
      <c r="L389" s="93">
        <f t="shared" ref="L389:P389" si="90">L343</f>
        <v>4521192</v>
      </c>
      <c r="M389" s="93">
        <f t="shared" si="90"/>
        <v>8222086</v>
      </c>
      <c r="N389" s="93">
        <f t="shared" si="90"/>
        <v>4718729</v>
      </c>
      <c r="O389" s="93">
        <f t="shared" si="90"/>
        <v>0</v>
      </c>
      <c r="P389" s="93">
        <f t="shared" si="90"/>
        <v>2497983</v>
      </c>
    </row>
    <row r="390" spans="1:16" ht="29.5" thickBot="1" x14ac:dyDescent="0.4">
      <c r="A390" s="30" t="s">
        <v>2</v>
      </c>
      <c r="B390" s="19">
        <f>(B389-B388)/B388</f>
        <v>0.19658119658119658</v>
      </c>
      <c r="C390" s="19">
        <f t="shared" ref="C390:H390" si="91">(C389-C388)/C388</f>
        <v>0.27777777777777779</v>
      </c>
      <c r="D390" s="19">
        <f t="shared" si="91"/>
        <v>0.66666666666666663</v>
      </c>
      <c r="E390" s="19">
        <f t="shared" si="91"/>
        <v>3.125E-2</v>
      </c>
      <c r="F390" s="19">
        <f t="shared" si="91"/>
        <v>0.8</v>
      </c>
      <c r="G390" s="19" t="e">
        <f t="shared" si="91"/>
        <v>#DIV/0!</v>
      </c>
      <c r="H390" s="19">
        <f t="shared" si="91"/>
        <v>-0.33333333333333331</v>
      </c>
      <c r="J390" s="19">
        <f t="shared" ref="J390:P390" si="92">(J389-J388)/J388</f>
        <v>0.52322388970094214</v>
      </c>
      <c r="K390" s="19">
        <f t="shared" si="92"/>
        <v>0.43716501837801086</v>
      </c>
      <c r="L390" s="19">
        <f t="shared" si="92"/>
        <v>2.5862637889992599</v>
      </c>
      <c r="M390" s="19">
        <f t="shared" si="92"/>
        <v>0.41102153836121053</v>
      </c>
      <c r="N390" s="19">
        <f>(N389-N388)/N388</f>
        <v>3.7857680386859123</v>
      </c>
      <c r="O390" s="108" t="e">
        <f>(O389-O388)/O388</f>
        <v>#DIV/0!</v>
      </c>
      <c r="P390" s="19">
        <f t="shared" si="92"/>
        <v>-0.43693277296717936</v>
      </c>
    </row>
  </sheetData>
  <pageMargins left="0.7" right="0.7" top="0.75" bottom="0.75" header="0.3" footer="0.3"/>
  <pageSetup orientation="portrait" r:id="rId1"/>
  <ignoredErrors>
    <ignoredError sqref="C381:H381 C352:H360 D374 C375:H375 C374 C376:H376 C361:H373 K352:P376 C385:H385 I383 I384 C377:I377 K377:P377 F374:H374" formulaRange="1"/>
    <ignoredError sqref="G390 O385 O39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403"/>
  <sheetViews>
    <sheetView workbookViewId="0">
      <pane ySplit="1" topLeftCell="A331" activePane="bottomLeft" state="frozen"/>
      <selection pane="bottomLeft" activeCell="H396" sqref="H396"/>
    </sheetView>
  </sheetViews>
  <sheetFormatPr defaultColWidth="8.81640625" defaultRowHeight="14" x14ac:dyDescent="0.3"/>
  <cols>
    <col min="1" max="1" width="12.1796875" style="149" customWidth="1"/>
    <col min="2" max="2" width="32.1796875" style="141" bestFit="1" customWidth="1"/>
    <col min="3" max="3" width="3.453125" style="140" customWidth="1"/>
    <col min="4" max="4" width="32.1796875" style="141" bestFit="1" customWidth="1"/>
    <col min="5" max="16384" width="8.81640625" style="140"/>
  </cols>
  <sheetData>
    <row r="1" spans="1:6" s="137" customFormat="1" ht="59.5" customHeight="1" x14ac:dyDescent="0.3">
      <c r="A1" s="135" t="s">
        <v>0</v>
      </c>
      <c r="B1" s="136" t="s">
        <v>11</v>
      </c>
      <c r="D1" s="138" t="s">
        <v>12</v>
      </c>
    </row>
    <row r="2" spans="1:6" x14ac:dyDescent="0.3">
      <c r="A2" s="139">
        <v>35065</v>
      </c>
      <c r="B2" s="7">
        <v>5</v>
      </c>
      <c r="C2" s="165"/>
      <c r="D2" s="16">
        <v>1123000</v>
      </c>
      <c r="F2" s="141"/>
    </row>
    <row r="3" spans="1:6" x14ac:dyDescent="0.3">
      <c r="A3" s="139">
        <v>35096</v>
      </c>
      <c r="B3" s="7">
        <v>1</v>
      </c>
      <c r="C3" s="165"/>
      <c r="D3" s="16">
        <v>414970</v>
      </c>
      <c r="F3" s="141"/>
    </row>
    <row r="4" spans="1:6" x14ac:dyDescent="0.3">
      <c r="A4" s="139">
        <v>35125</v>
      </c>
      <c r="B4" s="7">
        <v>7</v>
      </c>
      <c r="C4" s="165"/>
      <c r="D4" s="16">
        <v>757250</v>
      </c>
      <c r="F4" s="141"/>
    </row>
    <row r="5" spans="1:6" x14ac:dyDescent="0.3">
      <c r="A5" s="139">
        <v>35156</v>
      </c>
      <c r="B5" s="7">
        <v>6</v>
      </c>
      <c r="C5" s="165"/>
      <c r="D5" s="16">
        <v>4755148</v>
      </c>
      <c r="F5" s="141"/>
    </row>
    <row r="6" spans="1:6" x14ac:dyDescent="0.3">
      <c r="A6" s="139">
        <v>35186</v>
      </c>
      <c r="B6" s="7">
        <v>6</v>
      </c>
      <c r="C6" s="165"/>
      <c r="D6" s="16">
        <v>1014200</v>
      </c>
      <c r="F6" s="141"/>
    </row>
    <row r="7" spans="1:6" x14ac:dyDescent="0.3">
      <c r="A7" s="139">
        <v>35217</v>
      </c>
      <c r="B7" s="7">
        <v>14</v>
      </c>
      <c r="C7" s="165"/>
      <c r="D7" s="16">
        <v>9106500</v>
      </c>
      <c r="F7" s="141"/>
    </row>
    <row r="8" spans="1:6" x14ac:dyDescent="0.3">
      <c r="A8" s="139">
        <v>35247</v>
      </c>
      <c r="B8" s="7">
        <v>8</v>
      </c>
      <c r="C8" s="165"/>
      <c r="D8" s="16">
        <v>7268102</v>
      </c>
      <c r="F8" s="141"/>
    </row>
    <row r="9" spans="1:6" x14ac:dyDescent="0.3">
      <c r="A9" s="139">
        <v>35278</v>
      </c>
      <c r="B9" s="7">
        <v>8</v>
      </c>
      <c r="C9" s="165"/>
      <c r="D9" s="16">
        <v>17725000</v>
      </c>
      <c r="F9" s="141"/>
    </row>
    <row r="10" spans="1:6" x14ac:dyDescent="0.3">
      <c r="A10" s="139">
        <v>35309</v>
      </c>
      <c r="B10" s="7">
        <v>8</v>
      </c>
      <c r="C10" s="165"/>
      <c r="D10" s="16">
        <v>2897400</v>
      </c>
      <c r="F10" s="141"/>
    </row>
    <row r="11" spans="1:6" x14ac:dyDescent="0.3">
      <c r="A11" s="139">
        <v>35339</v>
      </c>
      <c r="B11" s="7">
        <v>4</v>
      </c>
      <c r="C11" s="165"/>
      <c r="D11" s="16">
        <v>453500</v>
      </c>
      <c r="F11" s="141"/>
    </row>
    <row r="12" spans="1:6" x14ac:dyDescent="0.3">
      <c r="A12" s="139">
        <v>35370</v>
      </c>
      <c r="B12" s="7">
        <v>11</v>
      </c>
      <c r="C12" s="165"/>
      <c r="D12" s="16">
        <v>3113929</v>
      </c>
      <c r="F12" s="141"/>
    </row>
    <row r="13" spans="1:6" x14ac:dyDescent="0.3">
      <c r="A13" s="139">
        <v>35400</v>
      </c>
      <c r="B13" s="7">
        <v>3</v>
      </c>
      <c r="C13" s="165"/>
      <c r="D13" s="16">
        <v>538789</v>
      </c>
      <c r="F13" s="141"/>
    </row>
    <row r="14" spans="1:6" x14ac:dyDescent="0.3">
      <c r="A14" s="139">
        <v>35431</v>
      </c>
      <c r="B14" s="7">
        <v>7</v>
      </c>
      <c r="C14" s="165"/>
      <c r="D14" s="16">
        <v>2255952</v>
      </c>
      <c r="F14" s="141"/>
    </row>
    <row r="15" spans="1:6" x14ac:dyDescent="0.3">
      <c r="A15" s="139">
        <v>35462</v>
      </c>
      <c r="B15" s="7">
        <v>4</v>
      </c>
      <c r="C15" s="165"/>
      <c r="D15" s="16">
        <v>2553675</v>
      </c>
      <c r="F15" s="141"/>
    </row>
    <row r="16" spans="1:6" x14ac:dyDescent="0.3">
      <c r="A16" s="139">
        <v>35490</v>
      </c>
      <c r="B16" s="7">
        <v>6</v>
      </c>
      <c r="C16" s="165"/>
      <c r="D16" s="16">
        <v>3076348</v>
      </c>
      <c r="F16" s="141"/>
    </row>
    <row r="17" spans="1:6" x14ac:dyDescent="0.3">
      <c r="A17" s="139">
        <v>35521</v>
      </c>
      <c r="B17" s="7">
        <v>6</v>
      </c>
      <c r="C17" s="165"/>
      <c r="D17" s="16">
        <v>3047084</v>
      </c>
      <c r="F17" s="141"/>
    </row>
    <row r="18" spans="1:6" x14ac:dyDescent="0.3">
      <c r="A18" s="139">
        <v>35551</v>
      </c>
      <c r="B18" s="7">
        <v>13</v>
      </c>
      <c r="C18" s="165"/>
      <c r="D18" s="16">
        <v>2665115</v>
      </c>
      <c r="F18" s="141"/>
    </row>
    <row r="19" spans="1:6" x14ac:dyDescent="0.3">
      <c r="A19" s="139">
        <v>35582</v>
      </c>
      <c r="B19" s="7">
        <v>11</v>
      </c>
      <c r="C19" s="165"/>
      <c r="D19" s="16">
        <v>4412893</v>
      </c>
      <c r="F19" s="141"/>
    </row>
    <row r="20" spans="1:6" x14ac:dyDescent="0.3">
      <c r="A20" s="139">
        <v>35612</v>
      </c>
      <c r="B20" s="7">
        <v>8</v>
      </c>
      <c r="C20" s="165"/>
      <c r="D20" s="16">
        <v>5501864</v>
      </c>
      <c r="F20" s="141"/>
    </row>
    <row r="21" spans="1:6" x14ac:dyDescent="0.3">
      <c r="A21" s="139">
        <v>35643</v>
      </c>
      <c r="B21" s="7">
        <v>10</v>
      </c>
      <c r="C21" s="165"/>
      <c r="D21" s="16">
        <v>4932783</v>
      </c>
      <c r="F21" s="141"/>
    </row>
    <row r="22" spans="1:6" x14ac:dyDescent="0.3">
      <c r="A22" s="139">
        <v>35674</v>
      </c>
      <c r="B22" s="7">
        <v>12</v>
      </c>
      <c r="C22" s="165"/>
      <c r="D22" s="16">
        <v>6751445</v>
      </c>
      <c r="F22" s="141"/>
    </row>
    <row r="23" spans="1:6" x14ac:dyDescent="0.3">
      <c r="A23" s="139">
        <v>35704</v>
      </c>
      <c r="B23" s="7">
        <v>7</v>
      </c>
      <c r="C23" s="165"/>
      <c r="D23" s="16">
        <v>5966386</v>
      </c>
      <c r="F23" s="141"/>
    </row>
    <row r="24" spans="1:6" x14ac:dyDescent="0.3">
      <c r="A24" s="139">
        <v>35735</v>
      </c>
      <c r="B24" s="7">
        <v>5</v>
      </c>
      <c r="C24" s="165"/>
      <c r="D24" s="16">
        <v>829000</v>
      </c>
      <c r="F24" s="141"/>
    </row>
    <row r="25" spans="1:6" x14ac:dyDescent="0.3">
      <c r="A25" s="139">
        <v>35765</v>
      </c>
      <c r="B25" s="7">
        <v>5</v>
      </c>
      <c r="C25" s="165"/>
      <c r="D25" s="16">
        <v>2798000</v>
      </c>
      <c r="F25" s="141"/>
    </row>
    <row r="26" spans="1:6" x14ac:dyDescent="0.3">
      <c r="A26" s="139">
        <v>35796</v>
      </c>
      <c r="B26" s="166">
        <v>5</v>
      </c>
      <c r="C26" s="165"/>
      <c r="D26" s="167">
        <v>2902017</v>
      </c>
      <c r="F26" s="141"/>
    </row>
    <row r="27" spans="1:6" x14ac:dyDescent="0.3">
      <c r="A27" s="139">
        <v>35827</v>
      </c>
      <c r="B27" s="166">
        <v>10</v>
      </c>
      <c r="C27" s="165"/>
      <c r="D27" s="167">
        <v>2617200</v>
      </c>
      <c r="F27" s="141"/>
    </row>
    <row r="28" spans="1:6" x14ac:dyDescent="0.3">
      <c r="A28" s="139">
        <v>35855</v>
      </c>
      <c r="B28" s="166">
        <v>6</v>
      </c>
      <c r="C28" s="165"/>
      <c r="D28" s="167">
        <v>1652707</v>
      </c>
      <c r="F28" s="141"/>
    </row>
    <row r="29" spans="1:6" x14ac:dyDescent="0.3">
      <c r="A29" s="139">
        <v>35886</v>
      </c>
      <c r="B29" s="166">
        <v>19</v>
      </c>
      <c r="C29" s="165"/>
      <c r="D29" s="167">
        <v>13614935</v>
      </c>
      <c r="F29" s="141"/>
    </row>
    <row r="30" spans="1:6" x14ac:dyDescent="0.3">
      <c r="A30" s="139">
        <v>35916</v>
      </c>
      <c r="B30" s="166">
        <v>7</v>
      </c>
      <c r="C30" s="165"/>
      <c r="D30" s="167">
        <v>4662808</v>
      </c>
      <c r="F30" s="141"/>
    </row>
    <row r="31" spans="1:6" x14ac:dyDescent="0.3">
      <c r="A31" s="139">
        <v>35947</v>
      </c>
      <c r="B31" s="166">
        <v>12</v>
      </c>
      <c r="C31" s="165"/>
      <c r="D31" s="167">
        <v>17024213</v>
      </c>
      <c r="F31" s="141"/>
    </row>
    <row r="32" spans="1:6" x14ac:dyDescent="0.3">
      <c r="A32" s="139">
        <v>35977</v>
      </c>
      <c r="B32" s="166">
        <v>19</v>
      </c>
      <c r="C32" s="165"/>
      <c r="D32" s="167">
        <v>8637863</v>
      </c>
      <c r="F32" s="141"/>
    </row>
    <row r="33" spans="1:6" x14ac:dyDescent="0.3">
      <c r="A33" s="139">
        <v>36008</v>
      </c>
      <c r="B33" s="166">
        <v>5</v>
      </c>
      <c r="C33" s="165"/>
      <c r="D33" s="167">
        <v>3571000</v>
      </c>
      <c r="F33" s="141"/>
    </row>
    <row r="34" spans="1:6" x14ac:dyDescent="0.3">
      <c r="A34" s="139">
        <v>36039</v>
      </c>
      <c r="B34" s="166">
        <v>19</v>
      </c>
      <c r="C34" s="165"/>
      <c r="D34" s="167">
        <v>21317939</v>
      </c>
      <c r="F34" s="141"/>
    </row>
    <row r="35" spans="1:6" x14ac:dyDescent="0.3">
      <c r="A35" s="139">
        <v>36069</v>
      </c>
      <c r="B35" s="166">
        <v>12</v>
      </c>
      <c r="C35" s="165"/>
      <c r="D35" s="167">
        <v>7189097</v>
      </c>
      <c r="F35" s="141"/>
    </row>
    <row r="36" spans="1:6" x14ac:dyDescent="0.3">
      <c r="A36" s="139">
        <v>36100</v>
      </c>
      <c r="B36" s="166">
        <v>5</v>
      </c>
      <c r="C36" s="165"/>
      <c r="D36" s="167">
        <v>3124763</v>
      </c>
      <c r="F36" s="141"/>
    </row>
    <row r="37" spans="1:6" x14ac:dyDescent="0.3">
      <c r="A37" s="139">
        <v>36130</v>
      </c>
      <c r="B37" s="166">
        <v>7</v>
      </c>
      <c r="C37" s="165"/>
      <c r="D37" s="167">
        <v>5835100</v>
      </c>
      <c r="F37" s="141"/>
    </row>
    <row r="38" spans="1:6" x14ac:dyDescent="0.3">
      <c r="A38" s="139">
        <v>36161</v>
      </c>
      <c r="B38" s="166">
        <v>3</v>
      </c>
      <c r="C38" s="165"/>
      <c r="D38" s="167">
        <v>1192168</v>
      </c>
      <c r="F38" s="141"/>
    </row>
    <row r="39" spans="1:6" x14ac:dyDescent="0.3">
      <c r="A39" s="139">
        <v>36192</v>
      </c>
      <c r="B39" s="166">
        <v>6</v>
      </c>
      <c r="C39" s="165"/>
      <c r="D39" s="167">
        <v>2289935</v>
      </c>
      <c r="F39" s="141"/>
    </row>
    <row r="40" spans="1:6" x14ac:dyDescent="0.3">
      <c r="A40" s="139">
        <v>36220</v>
      </c>
      <c r="B40" s="166">
        <v>5</v>
      </c>
      <c r="C40" s="165"/>
      <c r="D40" s="167">
        <v>5853230</v>
      </c>
      <c r="F40" s="141"/>
    </row>
    <row r="41" spans="1:6" x14ac:dyDescent="0.3">
      <c r="A41" s="139">
        <v>36251</v>
      </c>
      <c r="B41" s="166">
        <v>7</v>
      </c>
      <c r="C41" s="165"/>
      <c r="D41" s="167">
        <v>2211574</v>
      </c>
      <c r="F41" s="141"/>
    </row>
    <row r="42" spans="1:6" x14ac:dyDescent="0.3">
      <c r="A42" s="139">
        <v>36281</v>
      </c>
      <c r="B42" s="166">
        <v>5</v>
      </c>
      <c r="C42" s="165"/>
      <c r="D42" s="167">
        <v>2660945</v>
      </c>
      <c r="F42" s="141"/>
    </row>
    <row r="43" spans="1:6" x14ac:dyDescent="0.3">
      <c r="A43" s="139">
        <v>36312</v>
      </c>
      <c r="B43" s="166">
        <v>11</v>
      </c>
      <c r="C43" s="165"/>
      <c r="D43" s="167">
        <v>5606290</v>
      </c>
      <c r="F43" s="141"/>
    </row>
    <row r="44" spans="1:6" x14ac:dyDescent="0.3">
      <c r="A44" s="139">
        <v>36342</v>
      </c>
      <c r="B44" s="166">
        <v>7</v>
      </c>
      <c r="C44" s="165"/>
      <c r="D44" s="167">
        <v>2992000</v>
      </c>
      <c r="F44" s="141"/>
    </row>
    <row r="45" spans="1:6" x14ac:dyDescent="0.3">
      <c r="A45" s="139">
        <v>36373</v>
      </c>
      <c r="B45" s="166">
        <v>6</v>
      </c>
      <c r="C45" s="165"/>
      <c r="D45" s="167">
        <v>2423300</v>
      </c>
      <c r="F45" s="141"/>
    </row>
    <row r="46" spans="1:6" x14ac:dyDescent="0.3">
      <c r="A46" s="139">
        <v>36404</v>
      </c>
      <c r="B46" s="166">
        <v>7</v>
      </c>
      <c r="C46" s="165"/>
      <c r="D46" s="167">
        <v>24184050</v>
      </c>
      <c r="F46" s="141"/>
    </row>
    <row r="47" spans="1:6" x14ac:dyDescent="0.3">
      <c r="A47" s="139">
        <v>36434</v>
      </c>
      <c r="B47" s="166">
        <v>1</v>
      </c>
      <c r="C47" s="165"/>
      <c r="D47" s="167">
        <v>130000</v>
      </c>
      <c r="F47" s="141"/>
    </row>
    <row r="48" spans="1:6" x14ac:dyDescent="0.3">
      <c r="A48" s="139">
        <v>36465</v>
      </c>
      <c r="B48" s="166">
        <v>6</v>
      </c>
      <c r="C48" s="165"/>
      <c r="D48" s="167">
        <v>3542632</v>
      </c>
      <c r="F48" s="141"/>
    </row>
    <row r="49" spans="1:6" x14ac:dyDescent="0.3">
      <c r="A49" s="139">
        <v>36495</v>
      </c>
      <c r="B49" s="166">
        <v>6</v>
      </c>
      <c r="C49" s="165"/>
      <c r="D49" s="167">
        <v>14454641</v>
      </c>
      <c r="F49" s="141"/>
    </row>
    <row r="50" spans="1:6" x14ac:dyDescent="0.3">
      <c r="A50" s="139">
        <v>36526</v>
      </c>
      <c r="B50" s="166">
        <v>7</v>
      </c>
      <c r="C50" s="165"/>
      <c r="D50" s="167">
        <v>10618885</v>
      </c>
      <c r="F50" s="141"/>
    </row>
    <row r="51" spans="1:6" x14ac:dyDescent="0.3">
      <c r="A51" s="139">
        <v>36557</v>
      </c>
      <c r="B51" s="166">
        <v>17</v>
      </c>
      <c r="C51" s="165"/>
      <c r="D51" s="167">
        <v>8582056</v>
      </c>
      <c r="F51" s="141"/>
    </row>
    <row r="52" spans="1:6" x14ac:dyDescent="0.3">
      <c r="A52" s="139">
        <v>36586</v>
      </c>
      <c r="B52" s="166">
        <v>9</v>
      </c>
      <c r="C52" s="165"/>
      <c r="D52" s="167">
        <v>7475714</v>
      </c>
      <c r="F52" s="141"/>
    </row>
    <row r="53" spans="1:6" x14ac:dyDescent="0.3">
      <c r="A53" s="139">
        <v>36617</v>
      </c>
      <c r="B53" s="166">
        <v>16</v>
      </c>
      <c r="C53" s="165"/>
      <c r="D53" s="167">
        <v>5001444</v>
      </c>
      <c r="F53" s="141"/>
    </row>
    <row r="54" spans="1:6" x14ac:dyDescent="0.3">
      <c r="A54" s="139">
        <v>36647</v>
      </c>
      <c r="B54" s="166">
        <v>8</v>
      </c>
      <c r="C54" s="165"/>
      <c r="D54" s="167">
        <v>3173075</v>
      </c>
      <c r="F54" s="141"/>
    </row>
    <row r="55" spans="1:6" x14ac:dyDescent="0.3">
      <c r="A55" s="139">
        <v>36678</v>
      </c>
      <c r="B55" s="166">
        <v>9</v>
      </c>
      <c r="C55" s="165"/>
      <c r="D55" s="167">
        <v>6978343</v>
      </c>
      <c r="F55" s="141"/>
    </row>
    <row r="56" spans="1:6" x14ac:dyDescent="0.3">
      <c r="A56" s="139">
        <v>36708</v>
      </c>
      <c r="B56" s="166">
        <v>9</v>
      </c>
      <c r="C56" s="165"/>
      <c r="D56" s="167">
        <v>11047800</v>
      </c>
      <c r="F56" s="141"/>
    </row>
    <row r="57" spans="1:6" x14ac:dyDescent="0.3">
      <c r="A57" s="139">
        <v>36739</v>
      </c>
      <c r="B57" s="166">
        <v>13</v>
      </c>
      <c r="C57" s="165"/>
      <c r="D57" s="167">
        <v>3417242</v>
      </c>
      <c r="F57" s="141"/>
    </row>
    <row r="58" spans="1:6" x14ac:dyDescent="0.3">
      <c r="A58" s="139">
        <v>36770</v>
      </c>
      <c r="B58" s="166">
        <v>3</v>
      </c>
      <c r="C58" s="165"/>
      <c r="D58" s="167">
        <v>883443</v>
      </c>
      <c r="F58" s="141"/>
    </row>
    <row r="59" spans="1:6" x14ac:dyDescent="0.3">
      <c r="A59" s="139">
        <v>36800</v>
      </c>
      <c r="B59" s="166">
        <v>15</v>
      </c>
      <c r="C59" s="165"/>
      <c r="D59" s="167">
        <v>2540211</v>
      </c>
      <c r="F59" s="141"/>
    </row>
    <row r="60" spans="1:6" x14ac:dyDescent="0.3">
      <c r="A60" s="139">
        <v>36831</v>
      </c>
      <c r="B60" s="166">
        <v>7</v>
      </c>
      <c r="C60" s="165"/>
      <c r="D60" s="167">
        <v>1716949</v>
      </c>
      <c r="F60" s="141"/>
    </row>
    <row r="61" spans="1:6" x14ac:dyDescent="0.3">
      <c r="A61" s="139">
        <v>36861</v>
      </c>
      <c r="B61" s="166">
        <v>5</v>
      </c>
      <c r="C61" s="165"/>
      <c r="D61" s="167">
        <v>1559958</v>
      </c>
      <c r="F61" s="141"/>
    </row>
    <row r="62" spans="1:6" x14ac:dyDescent="0.3">
      <c r="A62" s="139">
        <v>36892</v>
      </c>
      <c r="B62" s="166">
        <v>11</v>
      </c>
      <c r="C62" s="165"/>
      <c r="D62" s="167">
        <v>4850516</v>
      </c>
      <c r="F62" s="141"/>
    </row>
    <row r="63" spans="1:6" x14ac:dyDescent="0.3">
      <c r="A63" s="139">
        <v>36923</v>
      </c>
      <c r="B63" s="166">
        <v>11</v>
      </c>
      <c r="C63" s="165"/>
      <c r="D63" s="167">
        <v>2385267</v>
      </c>
      <c r="F63" s="141"/>
    </row>
    <row r="64" spans="1:6" x14ac:dyDescent="0.3">
      <c r="A64" s="139">
        <v>36951</v>
      </c>
      <c r="B64" s="166">
        <v>4</v>
      </c>
      <c r="C64" s="165"/>
      <c r="D64" s="167">
        <v>775000</v>
      </c>
      <c r="F64" s="141"/>
    </row>
    <row r="65" spans="1:6" x14ac:dyDescent="0.3">
      <c r="A65" s="139">
        <v>36982</v>
      </c>
      <c r="B65" s="166">
        <v>7</v>
      </c>
      <c r="C65" s="165"/>
      <c r="D65" s="167">
        <v>3024270</v>
      </c>
      <c r="F65" s="141"/>
    </row>
    <row r="66" spans="1:6" x14ac:dyDescent="0.3">
      <c r="A66" s="139">
        <v>37012</v>
      </c>
      <c r="B66" s="166">
        <v>7</v>
      </c>
      <c r="C66" s="165"/>
      <c r="D66" s="167">
        <v>11651100</v>
      </c>
      <c r="F66" s="141"/>
    </row>
    <row r="67" spans="1:6" x14ac:dyDescent="0.3">
      <c r="A67" s="139">
        <v>37043</v>
      </c>
      <c r="B67" s="166">
        <v>10</v>
      </c>
      <c r="C67" s="165"/>
      <c r="D67" s="167">
        <v>1212511</v>
      </c>
      <c r="F67" s="141"/>
    </row>
    <row r="68" spans="1:6" x14ac:dyDescent="0.3">
      <c r="A68" s="139">
        <v>37073</v>
      </c>
      <c r="B68" s="166">
        <v>11</v>
      </c>
      <c r="C68" s="165"/>
      <c r="D68" s="167">
        <v>25708000</v>
      </c>
      <c r="F68" s="141"/>
    </row>
    <row r="69" spans="1:6" x14ac:dyDescent="0.3">
      <c r="A69" s="139">
        <v>37104</v>
      </c>
      <c r="B69" s="166">
        <v>10</v>
      </c>
      <c r="C69" s="165"/>
      <c r="D69" s="167">
        <v>8226263</v>
      </c>
      <c r="F69" s="141"/>
    </row>
    <row r="70" spans="1:6" x14ac:dyDescent="0.3">
      <c r="A70" s="139">
        <v>37135</v>
      </c>
      <c r="B70" s="166">
        <v>5</v>
      </c>
      <c r="C70" s="165"/>
      <c r="D70" s="167">
        <v>1637268</v>
      </c>
      <c r="F70" s="141"/>
    </row>
    <row r="71" spans="1:6" x14ac:dyDescent="0.3">
      <c r="A71" s="139">
        <v>37165</v>
      </c>
      <c r="B71" s="166">
        <v>11</v>
      </c>
      <c r="C71" s="165"/>
      <c r="D71" s="167">
        <v>8705314</v>
      </c>
      <c r="F71" s="141"/>
    </row>
    <row r="72" spans="1:6" x14ac:dyDescent="0.3">
      <c r="A72" s="139">
        <v>37196</v>
      </c>
      <c r="B72" s="166">
        <v>4</v>
      </c>
      <c r="C72" s="165"/>
      <c r="D72" s="167">
        <v>246100</v>
      </c>
      <c r="F72" s="141"/>
    </row>
    <row r="73" spans="1:6" x14ac:dyDescent="0.3">
      <c r="A73" s="139">
        <v>37226</v>
      </c>
      <c r="B73" s="166">
        <v>6</v>
      </c>
      <c r="C73" s="165"/>
      <c r="D73" s="167">
        <v>937500</v>
      </c>
      <c r="F73" s="141"/>
    </row>
    <row r="74" spans="1:6" x14ac:dyDescent="0.3">
      <c r="A74" s="139">
        <v>37257</v>
      </c>
      <c r="B74" s="166">
        <v>11</v>
      </c>
      <c r="C74" s="165"/>
      <c r="D74" s="167">
        <v>9621529</v>
      </c>
      <c r="F74" s="141"/>
    </row>
    <row r="75" spans="1:6" x14ac:dyDescent="0.3">
      <c r="A75" s="139">
        <v>37288</v>
      </c>
      <c r="B75" s="166">
        <v>8</v>
      </c>
      <c r="C75" s="165"/>
      <c r="D75" s="167">
        <v>3989654</v>
      </c>
      <c r="F75" s="141"/>
    </row>
    <row r="76" spans="1:6" x14ac:dyDescent="0.3">
      <c r="A76" s="139">
        <v>37316</v>
      </c>
      <c r="B76" s="166">
        <v>10</v>
      </c>
      <c r="C76" s="165"/>
      <c r="D76" s="167">
        <v>12707933</v>
      </c>
      <c r="F76" s="141"/>
    </row>
    <row r="77" spans="1:6" x14ac:dyDescent="0.3">
      <c r="A77" s="139">
        <v>37347</v>
      </c>
      <c r="B77" s="166">
        <v>9</v>
      </c>
      <c r="C77" s="165"/>
      <c r="D77" s="167">
        <v>17118400</v>
      </c>
      <c r="F77" s="141"/>
    </row>
    <row r="78" spans="1:6" x14ac:dyDescent="0.3">
      <c r="A78" s="139">
        <v>37377</v>
      </c>
      <c r="B78" s="166">
        <v>4</v>
      </c>
      <c r="C78" s="165"/>
      <c r="D78" s="167">
        <v>1600800</v>
      </c>
      <c r="F78" s="141"/>
    </row>
    <row r="79" spans="1:6" x14ac:dyDescent="0.3">
      <c r="A79" s="139">
        <v>37408</v>
      </c>
      <c r="B79" s="166">
        <v>5</v>
      </c>
      <c r="C79" s="165"/>
      <c r="D79" s="167">
        <v>3063932</v>
      </c>
      <c r="F79" s="141"/>
    </row>
    <row r="80" spans="1:6" x14ac:dyDescent="0.3">
      <c r="A80" s="139">
        <v>37438</v>
      </c>
      <c r="B80" s="166">
        <v>11</v>
      </c>
      <c r="C80" s="165"/>
      <c r="D80" s="167">
        <v>5320733</v>
      </c>
      <c r="F80" s="141"/>
    </row>
    <row r="81" spans="1:6" x14ac:dyDescent="0.3">
      <c r="A81" s="139">
        <v>37469</v>
      </c>
      <c r="B81" s="166">
        <v>9</v>
      </c>
      <c r="C81" s="165"/>
      <c r="D81" s="167">
        <v>5194555</v>
      </c>
      <c r="F81" s="141"/>
    </row>
    <row r="82" spans="1:6" x14ac:dyDescent="0.3">
      <c r="A82" s="139">
        <v>37500</v>
      </c>
      <c r="B82" s="166">
        <v>5</v>
      </c>
      <c r="C82" s="165"/>
      <c r="D82" s="167">
        <v>3401000</v>
      </c>
      <c r="F82" s="141"/>
    </row>
    <row r="83" spans="1:6" x14ac:dyDescent="0.3">
      <c r="A83" s="139">
        <v>37530</v>
      </c>
      <c r="B83" s="166">
        <v>9</v>
      </c>
      <c r="C83" s="165"/>
      <c r="D83" s="167">
        <v>6220205</v>
      </c>
      <c r="F83" s="141"/>
    </row>
    <row r="84" spans="1:6" x14ac:dyDescent="0.3">
      <c r="A84" s="139">
        <v>37561</v>
      </c>
      <c r="B84" s="166">
        <v>6</v>
      </c>
      <c r="C84" s="165"/>
      <c r="D84" s="167">
        <v>25987034</v>
      </c>
      <c r="F84" s="141"/>
    </row>
    <row r="85" spans="1:6" x14ac:dyDescent="0.3">
      <c r="A85" s="139">
        <v>37591</v>
      </c>
      <c r="B85" s="166">
        <v>11</v>
      </c>
      <c r="C85" s="165"/>
      <c r="D85" s="167">
        <v>12450572</v>
      </c>
      <c r="F85" s="141"/>
    </row>
    <row r="86" spans="1:6" x14ac:dyDescent="0.3">
      <c r="A86" s="139">
        <v>37622</v>
      </c>
      <c r="B86" s="166">
        <v>5</v>
      </c>
      <c r="C86" s="165"/>
      <c r="D86" s="167">
        <v>11676287</v>
      </c>
      <c r="F86" s="141"/>
    </row>
    <row r="87" spans="1:6" x14ac:dyDescent="0.3">
      <c r="A87" s="139">
        <v>37653</v>
      </c>
      <c r="B87" s="166">
        <v>8</v>
      </c>
      <c r="C87" s="165"/>
      <c r="D87" s="167">
        <v>3518298</v>
      </c>
      <c r="F87" s="141"/>
    </row>
    <row r="88" spans="1:6" x14ac:dyDescent="0.3">
      <c r="A88" s="139">
        <v>37681</v>
      </c>
      <c r="B88" s="166">
        <v>11</v>
      </c>
      <c r="C88" s="165"/>
      <c r="D88" s="167">
        <v>10858697</v>
      </c>
      <c r="F88" s="141"/>
    </row>
    <row r="89" spans="1:6" x14ac:dyDescent="0.3">
      <c r="A89" s="139">
        <v>37712</v>
      </c>
      <c r="B89" s="166">
        <v>9</v>
      </c>
      <c r="C89" s="165"/>
      <c r="D89" s="167">
        <v>11735917</v>
      </c>
      <c r="F89" s="141"/>
    </row>
    <row r="90" spans="1:6" x14ac:dyDescent="0.3">
      <c r="A90" s="139">
        <v>37742</v>
      </c>
      <c r="B90" s="166">
        <v>11</v>
      </c>
      <c r="C90" s="165"/>
      <c r="D90" s="167">
        <v>6877870</v>
      </c>
      <c r="F90" s="141"/>
    </row>
    <row r="91" spans="1:6" x14ac:dyDescent="0.3">
      <c r="A91" s="139">
        <v>37773</v>
      </c>
      <c r="B91" s="166">
        <v>10</v>
      </c>
      <c r="C91" s="165"/>
      <c r="D91" s="167">
        <v>2452639</v>
      </c>
      <c r="F91" s="141"/>
    </row>
    <row r="92" spans="1:6" x14ac:dyDescent="0.3">
      <c r="A92" s="139">
        <v>37803</v>
      </c>
      <c r="B92" s="166">
        <v>12</v>
      </c>
      <c r="C92" s="165"/>
      <c r="D92" s="167">
        <v>10206100</v>
      </c>
      <c r="F92" s="141"/>
    </row>
    <row r="93" spans="1:6" x14ac:dyDescent="0.3">
      <c r="A93" s="139">
        <v>37834</v>
      </c>
      <c r="B93" s="166">
        <v>9</v>
      </c>
      <c r="C93" s="165"/>
      <c r="D93" s="167">
        <v>6438494</v>
      </c>
      <c r="F93" s="141"/>
    </row>
    <row r="94" spans="1:6" x14ac:dyDescent="0.3">
      <c r="A94" s="139">
        <v>37865</v>
      </c>
      <c r="B94" s="166">
        <v>4</v>
      </c>
      <c r="C94" s="165"/>
      <c r="D94" s="167">
        <v>527090</v>
      </c>
      <c r="F94" s="141"/>
    </row>
    <row r="95" spans="1:6" x14ac:dyDescent="0.3">
      <c r="A95" s="139">
        <v>37895</v>
      </c>
      <c r="B95" s="166">
        <v>11</v>
      </c>
      <c r="C95" s="165"/>
      <c r="D95" s="167">
        <v>3813968</v>
      </c>
      <c r="F95" s="141"/>
    </row>
    <row r="96" spans="1:6" x14ac:dyDescent="0.3">
      <c r="A96" s="139">
        <v>37926</v>
      </c>
      <c r="B96" s="166">
        <v>8</v>
      </c>
      <c r="C96" s="165"/>
      <c r="D96" s="167">
        <v>10686100</v>
      </c>
      <c r="F96" s="141"/>
    </row>
    <row r="97" spans="1:6" x14ac:dyDescent="0.3">
      <c r="A97" s="139">
        <v>37956</v>
      </c>
      <c r="B97" s="166">
        <v>4</v>
      </c>
      <c r="C97" s="165"/>
      <c r="D97" s="167">
        <v>3633447</v>
      </c>
      <c r="F97" s="141"/>
    </row>
    <row r="98" spans="1:6" x14ac:dyDescent="0.3">
      <c r="A98" s="139">
        <v>37987</v>
      </c>
      <c r="B98" s="166">
        <v>6</v>
      </c>
      <c r="C98" s="165"/>
      <c r="D98" s="167">
        <v>2928398</v>
      </c>
      <c r="F98" s="141"/>
    </row>
    <row r="99" spans="1:6" x14ac:dyDescent="0.3">
      <c r="A99" s="139">
        <v>38018</v>
      </c>
      <c r="B99" s="166">
        <v>7</v>
      </c>
      <c r="C99" s="165"/>
      <c r="D99" s="167">
        <v>7397100</v>
      </c>
      <c r="F99" s="141"/>
    </row>
    <row r="100" spans="1:6" x14ac:dyDescent="0.3">
      <c r="A100" s="139">
        <v>38047</v>
      </c>
      <c r="B100" s="166">
        <v>8</v>
      </c>
      <c r="C100" s="165"/>
      <c r="D100" s="167">
        <v>2082209</v>
      </c>
      <c r="F100" s="141"/>
    </row>
    <row r="101" spans="1:6" x14ac:dyDescent="0.3">
      <c r="A101" s="139">
        <v>38078</v>
      </c>
      <c r="B101" s="166">
        <v>8</v>
      </c>
      <c r="C101" s="165"/>
      <c r="D101" s="167">
        <v>12598077</v>
      </c>
      <c r="F101" s="141"/>
    </row>
    <row r="102" spans="1:6" x14ac:dyDescent="0.3">
      <c r="A102" s="139">
        <v>38108</v>
      </c>
      <c r="B102" s="166">
        <v>6</v>
      </c>
      <c r="C102" s="165"/>
      <c r="D102" s="167">
        <v>3637575</v>
      </c>
      <c r="F102" s="141"/>
    </row>
    <row r="103" spans="1:6" x14ac:dyDescent="0.3">
      <c r="A103" s="139">
        <v>38139</v>
      </c>
      <c r="B103" s="166">
        <v>13</v>
      </c>
      <c r="C103" s="165"/>
      <c r="D103" s="167">
        <v>10119204</v>
      </c>
      <c r="F103" s="141"/>
    </row>
    <row r="104" spans="1:6" x14ac:dyDescent="0.3">
      <c r="A104" s="139">
        <v>38169</v>
      </c>
      <c r="B104" s="166">
        <v>13</v>
      </c>
      <c r="C104" s="165"/>
      <c r="D104" s="167">
        <v>10416025</v>
      </c>
      <c r="F104" s="141"/>
    </row>
    <row r="105" spans="1:6" x14ac:dyDescent="0.3">
      <c r="A105" s="139">
        <v>38200</v>
      </c>
      <c r="B105" s="166">
        <v>5</v>
      </c>
      <c r="C105" s="165"/>
      <c r="D105" s="167">
        <v>1064582</v>
      </c>
      <c r="F105" s="141"/>
    </row>
    <row r="106" spans="1:6" x14ac:dyDescent="0.3">
      <c r="A106" s="139">
        <v>38231</v>
      </c>
      <c r="B106" s="166">
        <v>10</v>
      </c>
      <c r="C106" s="165"/>
      <c r="D106" s="167">
        <v>4703539.88</v>
      </c>
      <c r="F106" s="141"/>
    </row>
    <row r="107" spans="1:6" x14ac:dyDescent="0.3">
      <c r="A107" s="139">
        <v>38261</v>
      </c>
      <c r="B107" s="166">
        <v>12</v>
      </c>
      <c r="C107" s="165"/>
      <c r="D107" s="167">
        <v>7230033</v>
      </c>
      <c r="F107" s="141"/>
    </row>
    <row r="108" spans="1:6" x14ac:dyDescent="0.3">
      <c r="A108" s="139">
        <v>38292</v>
      </c>
      <c r="B108" s="166">
        <v>5</v>
      </c>
      <c r="C108" s="165"/>
      <c r="D108" s="167">
        <v>1493341</v>
      </c>
      <c r="F108" s="141"/>
    </row>
    <row r="109" spans="1:6" x14ac:dyDescent="0.3">
      <c r="A109" s="139">
        <v>38322</v>
      </c>
      <c r="B109" s="168">
        <v>8</v>
      </c>
      <c r="C109" s="165"/>
      <c r="D109" s="169">
        <v>10086555</v>
      </c>
      <c r="F109" s="141"/>
    </row>
    <row r="110" spans="1:6" x14ac:dyDescent="0.3">
      <c r="A110" s="139">
        <v>38353</v>
      </c>
      <c r="B110" s="7">
        <v>5</v>
      </c>
      <c r="C110" s="165"/>
      <c r="D110" s="16">
        <v>1362000</v>
      </c>
      <c r="F110" s="141"/>
    </row>
    <row r="111" spans="1:6" x14ac:dyDescent="0.3">
      <c r="A111" s="139">
        <v>38384</v>
      </c>
      <c r="B111" s="7">
        <v>6</v>
      </c>
      <c r="C111" s="165"/>
      <c r="D111" s="16">
        <v>1688400</v>
      </c>
      <c r="F111" s="141"/>
    </row>
    <row r="112" spans="1:6" x14ac:dyDescent="0.3">
      <c r="A112" s="139">
        <v>38412</v>
      </c>
      <c r="B112" s="7">
        <v>10</v>
      </c>
      <c r="C112" s="165"/>
      <c r="D112" s="16">
        <v>6380860</v>
      </c>
      <c r="F112" s="141"/>
    </row>
    <row r="113" spans="1:6" x14ac:dyDescent="0.3">
      <c r="A113" s="139">
        <v>38443</v>
      </c>
      <c r="B113" s="7">
        <v>13</v>
      </c>
      <c r="C113" s="165"/>
      <c r="D113" s="16">
        <v>4648164</v>
      </c>
      <c r="F113" s="141"/>
    </row>
    <row r="114" spans="1:6" x14ac:dyDescent="0.3">
      <c r="A114" s="139">
        <v>38473</v>
      </c>
      <c r="B114" s="7">
        <v>13</v>
      </c>
      <c r="C114" s="165"/>
      <c r="D114" s="16">
        <v>23566473</v>
      </c>
      <c r="F114" s="141"/>
    </row>
    <row r="115" spans="1:6" x14ac:dyDescent="0.3">
      <c r="A115" s="139">
        <v>38504</v>
      </c>
      <c r="B115" s="7">
        <v>6</v>
      </c>
      <c r="C115" s="165"/>
      <c r="D115" s="16">
        <v>5675398</v>
      </c>
      <c r="F115" s="141"/>
    </row>
    <row r="116" spans="1:6" x14ac:dyDescent="0.3">
      <c r="A116" s="139">
        <v>38534</v>
      </c>
      <c r="B116" s="7">
        <v>7</v>
      </c>
      <c r="C116" s="165"/>
      <c r="D116" s="16">
        <v>5903603</v>
      </c>
      <c r="F116" s="141"/>
    </row>
    <row r="117" spans="1:6" x14ac:dyDescent="0.3">
      <c r="A117" s="139">
        <v>38565</v>
      </c>
      <c r="B117" s="7">
        <v>6</v>
      </c>
      <c r="C117" s="165"/>
      <c r="D117" s="16">
        <v>6038977</v>
      </c>
      <c r="F117" s="141"/>
    </row>
    <row r="118" spans="1:6" x14ac:dyDescent="0.3">
      <c r="A118" s="139">
        <v>38596</v>
      </c>
      <c r="B118" s="7">
        <v>6</v>
      </c>
      <c r="C118" s="165"/>
      <c r="D118" s="16">
        <v>1101500</v>
      </c>
      <c r="F118" s="141"/>
    </row>
    <row r="119" spans="1:6" x14ac:dyDescent="0.3">
      <c r="A119" s="139">
        <v>38626</v>
      </c>
      <c r="B119" s="7">
        <v>6</v>
      </c>
      <c r="C119" s="165"/>
      <c r="D119" s="16">
        <v>3199570</v>
      </c>
      <c r="F119" s="141"/>
    </row>
    <row r="120" spans="1:6" x14ac:dyDescent="0.3">
      <c r="A120" s="139">
        <v>38657</v>
      </c>
      <c r="B120" s="7">
        <v>5</v>
      </c>
      <c r="C120" s="165"/>
      <c r="D120" s="16">
        <v>17578589</v>
      </c>
      <c r="F120" s="141"/>
    </row>
    <row r="121" spans="1:6" x14ac:dyDescent="0.3">
      <c r="A121" s="139">
        <v>38687</v>
      </c>
      <c r="B121" s="7">
        <v>3</v>
      </c>
      <c r="C121" s="165"/>
      <c r="D121" s="16">
        <v>1596000</v>
      </c>
      <c r="F121" s="141"/>
    </row>
    <row r="122" spans="1:6" x14ac:dyDescent="0.3">
      <c r="A122" s="139">
        <v>38718</v>
      </c>
      <c r="B122" s="7">
        <v>7</v>
      </c>
      <c r="C122" s="165"/>
      <c r="D122" s="16">
        <v>9337468</v>
      </c>
      <c r="F122" s="141"/>
    </row>
    <row r="123" spans="1:6" x14ac:dyDescent="0.3">
      <c r="A123" s="139">
        <v>38749</v>
      </c>
      <c r="B123" s="7">
        <v>6</v>
      </c>
      <c r="C123" s="165"/>
      <c r="D123" s="16">
        <v>3507153</v>
      </c>
      <c r="F123" s="141"/>
    </row>
    <row r="124" spans="1:6" x14ac:dyDescent="0.3">
      <c r="A124" s="139">
        <v>38777</v>
      </c>
      <c r="B124" s="7">
        <v>11</v>
      </c>
      <c r="C124" s="165"/>
      <c r="D124" s="16">
        <v>13789927</v>
      </c>
      <c r="F124" s="141"/>
    </row>
    <row r="125" spans="1:6" x14ac:dyDescent="0.3">
      <c r="A125" s="139">
        <v>38808</v>
      </c>
      <c r="B125" s="7">
        <v>5</v>
      </c>
      <c r="C125" s="165"/>
      <c r="D125" s="16">
        <v>1220000</v>
      </c>
      <c r="F125" s="141"/>
    </row>
    <row r="126" spans="1:6" x14ac:dyDescent="0.3">
      <c r="A126" s="139">
        <v>38838</v>
      </c>
      <c r="B126" s="7">
        <v>6</v>
      </c>
      <c r="C126" s="165"/>
      <c r="D126" s="16">
        <v>2541242</v>
      </c>
      <c r="F126" s="141"/>
    </row>
    <row r="127" spans="1:6" x14ac:dyDescent="0.3">
      <c r="A127" s="139">
        <v>38869</v>
      </c>
      <c r="B127" s="7">
        <v>12</v>
      </c>
      <c r="C127" s="165"/>
      <c r="D127" s="16">
        <v>6920770</v>
      </c>
      <c r="F127" s="141"/>
    </row>
    <row r="128" spans="1:6" x14ac:dyDescent="0.3">
      <c r="A128" s="139">
        <v>38899</v>
      </c>
      <c r="B128" s="7">
        <v>10</v>
      </c>
      <c r="C128" s="165"/>
      <c r="D128" s="16">
        <v>3622000</v>
      </c>
      <c r="F128" s="141"/>
    </row>
    <row r="129" spans="1:6" x14ac:dyDescent="0.3">
      <c r="A129" s="139">
        <v>38930</v>
      </c>
      <c r="B129" s="7">
        <v>8</v>
      </c>
      <c r="C129" s="165"/>
      <c r="D129" s="16">
        <v>4779017</v>
      </c>
      <c r="F129" s="141"/>
    </row>
    <row r="130" spans="1:6" x14ac:dyDescent="0.3">
      <c r="A130" s="139">
        <v>38961</v>
      </c>
      <c r="B130" s="7">
        <v>10</v>
      </c>
      <c r="C130" s="165"/>
      <c r="D130" s="16">
        <v>4974548</v>
      </c>
      <c r="F130" s="141"/>
    </row>
    <row r="131" spans="1:6" x14ac:dyDescent="0.3">
      <c r="A131" s="139">
        <v>38991</v>
      </c>
      <c r="B131" s="7">
        <v>9</v>
      </c>
      <c r="C131" s="165"/>
      <c r="D131" s="16">
        <v>3409610.59</v>
      </c>
      <c r="F131" s="141"/>
    </row>
    <row r="132" spans="1:6" x14ac:dyDescent="0.3">
      <c r="A132" s="139">
        <v>39022</v>
      </c>
      <c r="B132" s="7">
        <v>11</v>
      </c>
      <c r="C132" s="165"/>
      <c r="D132" s="16">
        <v>3907077</v>
      </c>
      <c r="F132" s="141"/>
    </row>
    <row r="133" spans="1:6" x14ac:dyDescent="0.3">
      <c r="A133" s="139">
        <v>39052</v>
      </c>
      <c r="B133" s="7">
        <v>4</v>
      </c>
      <c r="C133" s="165"/>
      <c r="D133" s="16">
        <v>2569482</v>
      </c>
      <c r="F133" s="141"/>
    </row>
    <row r="134" spans="1:6" x14ac:dyDescent="0.3">
      <c r="A134" s="139">
        <v>39083</v>
      </c>
      <c r="B134" s="7">
        <v>2</v>
      </c>
      <c r="C134" s="165"/>
      <c r="D134" s="16">
        <v>4438298</v>
      </c>
      <c r="F134" s="141"/>
    </row>
    <row r="135" spans="1:6" x14ac:dyDescent="0.3">
      <c r="A135" s="139">
        <v>39114</v>
      </c>
      <c r="B135" s="7">
        <v>5</v>
      </c>
      <c r="C135" s="165"/>
      <c r="D135" s="16">
        <v>11305501</v>
      </c>
      <c r="F135" s="141"/>
    </row>
    <row r="136" spans="1:6" x14ac:dyDescent="0.3">
      <c r="A136" s="139">
        <v>39142</v>
      </c>
      <c r="B136" s="7">
        <v>9</v>
      </c>
      <c r="C136" s="165"/>
      <c r="D136" s="16">
        <v>19576255</v>
      </c>
      <c r="F136" s="141"/>
    </row>
    <row r="137" spans="1:6" x14ac:dyDescent="0.3">
      <c r="A137" s="139">
        <v>39173</v>
      </c>
      <c r="B137" s="7">
        <v>14</v>
      </c>
      <c r="C137" s="165"/>
      <c r="D137" s="16">
        <v>19082040</v>
      </c>
      <c r="F137" s="141"/>
    </row>
    <row r="138" spans="1:6" x14ac:dyDescent="0.3">
      <c r="A138" s="139">
        <v>39203</v>
      </c>
      <c r="B138" s="7">
        <v>21</v>
      </c>
      <c r="C138" s="165"/>
      <c r="D138" s="16">
        <v>13845918</v>
      </c>
      <c r="F138" s="141"/>
    </row>
    <row r="139" spans="1:6" x14ac:dyDescent="0.3">
      <c r="A139" s="139">
        <v>39234</v>
      </c>
      <c r="B139" s="7">
        <v>7</v>
      </c>
      <c r="C139" s="165"/>
      <c r="D139" s="16">
        <v>10158460</v>
      </c>
      <c r="F139" s="141"/>
    </row>
    <row r="140" spans="1:6" x14ac:dyDescent="0.3">
      <c r="A140" s="139">
        <v>39264</v>
      </c>
      <c r="B140" s="7">
        <v>7</v>
      </c>
      <c r="C140" s="165"/>
      <c r="D140" s="16">
        <v>4202529</v>
      </c>
      <c r="F140" s="141"/>
    </row>
    <row r="141" spans="1:6" x14ac:dyDescent="0.3">
      <c r="A141" s="139">
        <v>39295</v>
      </c>
      <c r="B141" s="7">
        <v>8</v>
      </c>
      <c r="C141" s="165"/>
      <c r="D141" s="16">
        <v>9315729</v>
      </c>
      <c r="F141" s="141"/>
    </row>
    <row r="142" spans="1:6" x14ac:dyDescent="0.3">
      <c r="A142" s="139">
        <v>39326</v>
      </c>
      <c r="B142" s="7">
        <v>7</v>
      </c>
      <c r="C142" s="165"/>
      <c r="D142" s="16">
        <v>16801323</v>
      </c>
      <c r="F142" s="141"/>
    </row>
    <row r="143" spans="1:6" x14ac:dyDescent="0.3">
      <c r="A143" s="139">
        <v>39356</v>
      </c>
      <c r="B143" s="7">
        <v>14</v>
      </c>
      <c r="C143" s="165"/>
      <c r="D143" s="16">
        <v>17288422</v>
      </c>
      <c r="F143" s="141"/>
    </row>
    <row r="144" spans="1:6" x14ac:dyDescent="0.3">
      <c r="A144" s="139">
        <v>39387</v>
      </c>
      <c r="B144" s="7">
        <v>8</v>
      </c>
      <c r="C144" s="165"/>
      <c r="D144" s="16">
        <v>5698750</v>
      </c>
      <c r="F144" s="141"/>
    </row>
    <row r="145" spans="1:6" x14ac:dyDescent="0.3">
      <c r="A145" s="139">
        <v>39417</v>
      </c>
      <c r="B145" s="7">
        <v>12</v>
      </c>
      <c r="C145" s="165"/>
      <c r="D145" s="16">
        <v>15630520</v>
      </c>
      <c r="F145" s="141"/>
    </row>
    <row r="146" spans="1:6" x14ac:dyDescent="0.3">
      <c r="A146" s="139">
        <v>39448</v>
      </c>
      <c r="B146" s="7">
        <v>6</v>
      </c>
      <c r="C146" s="165"/>
      <c r="D146" s="16">
        <v>19884667</v>
      </c>
      <c r="F146" s="141"/>
    </row>
    <row r="147" spans="1:6" x14ac:dyDescent="0.3">
      <c r="A147" s="139">
        <v>39479</v>
      </c>
      <c r="B147" s="7">
        <v>11</v>
      </c>
      <c r="C147" s="165"/>
      <c r="D147" s="16">
        <v>14713157</v>
      </c>
      <c r="F147" s="141"/>
    </row>
    <row r="148" spans="1:6" x14ac:dyDescent="0.3">
      <c r="A148" s="139">
        <v>39508</v>
      </c>
      <c r="B148" s="7">
        <v>3</v>
      </c>
      <c r="C148" s="165"/>
      <c r="D148" s="16">
        <v>5864000</v>
      </c>
      <c r="F148" s="141"/>
    </row>
    <row r="149" spans="1:6" x14ac:dyDescent="0.3">
      <c r="A149" s="139">
        <v>39539</v>
      </c>
      <c r="B149" s="7">
        <v>14</v>
      </c>
      <c r="C149" s="165"/>
      <c r="D149" s="16">
        <v>9786183</v>
      </c>
      <c r="F149" s="141"/>
    </row>
    <row r="150" spans="1:6" x14ac:dyDescent="0.3">
      <c r="A150" s="139">
        <v>39569</v>
      </c>
      <c r="B150" s="7">
        <v>7</v>
      </c>
      <c r="C150" s="165"/>
      <c r="D150" s="16">
        <v>1939000</v>
      </c>
      <c r="F150" s="141"/>
    </row>
    <row r="151" spans="1:6" x14ac:dyDescent="0.3">
      <c r="A151" s="139">
        <v>39600</v>
      </c>
      <c r="B151" s="7">
        <v>10</v>
      </c>
      <c r="C151" s="165"/>
      <c r="D151" s="16">
        <v>3453500</v>
      </c>
      <c r="F151" s="141"/>
    </row>
    <row r="152" spans="1:6" x14ac:dyDescent="0.3">
      <c r="A152" s="139">
        <v>39630</v>
      </c>
      <c r="B152" s="7">
        <v>9</v>
      </c>
      <c r="C152" s="165"/>
      <c r="D152" s="16">
        <v>3247903</v>
      </c>
      <c r="F152" s="141"/>
    </row>
    <row r="153" spans="1:6" x14ac:dyDescent="0.3">
      <c r="A153" s="139">
        <v>39661</v>
      </c>
      <c r="B153" s="7">
        <v>8</v>
      </c>
      <c r="C153" s="165"/>
      <c r="D153" s="16">
        <v>5427475</v>
      </c>
      <c r="F153" s="141"/>
    </row>
    <row r="154" spans="1:6" x14ac:dyDescent="0.3">
      <c r="A154" s="139">
        <v>39692</v>
      </c>
      <c r="B154" s="7">
        <v>7</v>
      </c>
      <c r="C154" s="165"/>
      <c r="D154" s="16">
        <v>4488592</v>
      </c>
      <c r="F154" s="141"/>
    </row>
    <row r="155" spans="1:6" x14ac:dyDescent="0.3">
      <c r="A155" s="139">
        <v>39722</v>
      </c>
      <c r="B155" s="7">
        <v>9</v>
      </c>
      <c r="C155" s="165"/>
      <c r="D155" s="16">
        <v>5417162</v>
      </c>
      <c r="F155" s="141"/>
    </row>
    <row r="156" spans="1:6" x14ac:dyDescent="0.3">
      <c r="A156" s="139">
        <v>39753</v>
      </c>
      <c r="B156" s="7">
        <v>1</v>
      </c>
      <c r="C156" s="165"/>
      <c r="D156" s="16">
        <v>52497</v>
      </c>
      <c r="F156" s="141"/>
    </row>
    <row r="157" spans="1:6" x14ac:dyDescent="0.3">
      <c r="A157" s="139">
        <v>39783</v>
      </c>
      <c r="B157" s="7">
        <v>4</v>
      </c>
      <c r="C157" s="165"/>
      <c r="D157" s="16">
        <v>4963049</v>
      </c>
      <c r="F157" s="141"/>
    </row>
    <row r="158" spans="1:6" x14ac:dyDescent="0.3">
      <c r="A158" s="139">
        <v>39814</v>
      </c>
      <c r="B158" s="166">
        <v>9</v>
      </c>
      <c r="C158" s="165"/>
      <c r="D158" s="167">
        <v>3368671</v>
      </c>
      <c r="F158" s="141"/>
    </row>
    <row r="159" spans="1:6" x14ac:dyDescent="0.3">
      <c r="A159" s="139">
        <v>39845</v>
      </c>
      <c r="B159" s="166">
        <v>5</v>
      </c>
      <c r="C159" s="165"/>
      <c r="D159" s="167">
        <v>4918638</v>
      </c>
      <c r="F159" s="141"/>
    </row>
    <row r="160" spans="1:6" x14ac:dyDescent="0.3">
      <c r="A160" s="139">
        <v>39873</v>
      </c>
      <c r="B160" s="166">
        <v>7</v>
      </c>
      <c r="C160" s="165"/>
      <c r="D160" s="167">
        <v>5941562</v>
      </c>
      <c r="F160" s="141"/>
    </row>
    <row r="161" spans="1:6" x14ac:dyDescent="0.3">
      <c r="A161" s="139">
        <v>39904</v>
      </c>
      <c r="B161" s="166">
        <v>4</v>
      </c>
      <c r="C161" s="165"/>
      <c r="D161" s="167">
        <v>121485000</v>
      </c>
      <c r="F161" s="141"/>
    </row>
    <row r="162" spans="1:6" x14ac:dyDescent="0.3">
      <c r="A162" s="139">
        <v>39934</v>
      </c>
      <c r="B162" s="166">
        <v>8</v>
      </c>
      <c r="C162" s="165"/>
      <c r="D162" s="167">
        <v>3797288</v>
      </c>
      <c r="F162" s="141"/>
    </row>
    <row r="163" spans="1:6" x14ac:dyDescent="0.3">
      <c r="A163" s="139">
        <v>39965</v>
      </c>
      <c r="B163" s="166">
        <v>6</v>
      </c>
      <c r="C163" s="165"/>
      <c r="D163" s="167">
        <v>6229043</v>
      </c>
      <c r="F163" s="141"/>
    </row>
    <row r="164" spans="1:6" x14ac:dyDescent="0.3">
      <c r="A164" s="139">
        <v>39995</v>
      </c>
      <c r="B164" s="166">
        <v>4</v>
      </c>
      <c r="C164" s="165"/>
      <c r="D164" s="167">
        <v>2046100</v>
      </c>
      <c r="F164" s="141"/>
    </row>
    <row r="165" spans="1:6" x14ac:dyDescent="0.3">
      <c r="A165" s="139">
        <v>40026</v>
      </c>
      <c r="B165" s="166">
        <v>5</v>
      </c>
      <c r="C165" s="165"/>
      <c r="D165" s="167">
        <v>3385579</v>
      </c>
      <c r="F165" s="141"/>
    </row>
    <row r="166" spans="1:6" x14ac:dyDescent="0.3">
      <c r="A166" s="139">
        <v>40057</v>
      </c>
      <c r="B166" s="166">
        <v>6</v>
      </c>
      <c r="C166" s="165"/>
      <c r="D166" s="167">
        <v>10208423</v>
      </c>
      <c r="F166" s="141"/>
    </row>
    <row r="167" spans="1:6" x14ac:dyDescent="0.3">
      <c r="A167" s="139">
        <v>40087</v>
      </c>
      <c r="B167" s="166">
        <v>5</v>
      </c>
      <c r="C167" s="165"/>
      <c r="D167" s="167">
        <v>2165660</v>
      </c>
      <c r="F167" s="141"/>
    </row>
    <row r="168" spans="1:6" x14ac:dyDescent="0.3">
      <c r="A168" s="139">
        <v>40118</v>
      </c>
      <c r="B168" s="166">
        <v>8</v>
      </c>
      <c r="C168" s="165"/>
      <c r="D168" s="167">
        <v>5791615</v>
      </c>
      <c r="F168" s="141"/>
    </row>
    <row r="169" spans="1:6" x14ac:dyDescent="0.3">
      <c r="A169" s="139">
        <v>40148</v>
      </c>
      <c r="B169" s="166">
        <v>4</v>
      </c>
      <c r="C169" s="165"/>
      <c r="D169" s="167">
        <v>6572197</v>
      </c>
      <c r="F169" s="141"/>
    </row>
    <row r="170" spans="1:6" x14ac:dyDescent="0.3">
      <c r="A170" s="139">
        <v>40179</v>
      </c>
      <c r="B170" s="166">
        <v>3</v>
      </c>
      <c r="C170" s="165"/>
      <c r="D170" s="167">
        <v>8987000</v>
      </c>
      <c r="F170" s="141"/>
    </row>
    <row r="171" spans="1:6" x14ac:dyDescent="0.3">
      <c r="A171" s="139">
        <v>40210</v>
      </c>
      <c r="B171" s="166">
        <v>1</v>
      </c>
      <c r="C171" s="165"/>
      <c r="D171" s="167">
        <v>200000</v>
      </c>
      <c r="F171" s="141"/>
    </row>
    <row r="172" spans="1:6" x14ac:dyDescent="0.3">
      <c r="A172" s="139">
        <v>40238</v>
      </c>
      <c r="B172" s="166">
        <v>1</v>
      </c>
      <c r="C172" s="165"/>
      <c r="D172" s="167">
        <v>626000</v>
      </c>
      <c r="F172" s="141"/>
    </row>
    <row r="173" spans="1:6" x14ac:dyDescent="0.3">
      <c r="A173" s="139">
        <v>40269</v>
      </c>
      <c r="B173" s="166">
        <v>7</v>
      </c>
      <c r="C173" s="165"/>
      <c r="D173" s="167">
        <v>6285550</v>
      </c>
      <c r="F173" s="141"/>
    </row>
    <row r="174" spans="1:6" x14ac:dyDescent="0.3">
      <c r="A174" s="139">
        <v>40299</v>
      </c>
      <c r="B174" s="166">
        <v>0</v>
      </c>
      <c r="C174" s="165"/>
      <c r="D174" s="167">
        <v>515000</v>
      </c>
      <c r="F174" s="141"/>
    </row>
    <row r="175" spans="1:6" x14ac:dyDescent="0.3">
      <c r="A175" s="139">
        <v>40330</v>
      </c>
      <c r="B175" s="166">
        <v>7</v>
      </c>
      <c r="C175" s="165"/>
      <c r="D175" s="167">
        <v>13038614</v>
      </c>
      <c r="F175" s="141"/>
    </row>
    <row r="176" spans="1:6" x14ac:dyDescent="0.3">
      <c r="A176" s="139">
        <v>40360</v>
      </c>
      <c r="B176" s="166">
        <v>2</v>
      </c>
      <c r="C176" s="165"/>
      <c r="D176" s="167">
        <v>2075000</v>
      </c>
      <c r="F176" s="141"/>
    </row>
    <row r="177" spans="1:6" x14ac:dyDescent="0.3">
      <c r="A177" s="139">
        <v>40391</v>
      </c>
      <c r="B177" s="166">
        <v>8</v>
      </c>
      <c r="C177" s="165"/>
      <c r="D177" s="167">
        <v>16666968</v>
      </c>
      <c r="F177" s="141"/>
    </row>
    <row r="178" spans="1:6" x14ac:dyDescent="0.3">
      <c r="A178" s="139">
        <v>40422</v>
      </c>
      <c r="B178" s="166">
        <v>5</v>
      </c>
      <c r="C178" s="165"/>
      <c r="D178" s="167">
        <v>28846000</v>
      </c>
      <c r="F178" s="141"/>
    </row>
    <row r="179" spans="1:6" x14ac:dyDescent="0.3">
      <c r="A179" s="139">
        <v>40452</v>
      </c>
      <c r="B179" s="166">
        <v>6</v>
      </c>
      <c r="C179" s="165"/>
      <c r="D179" s="167">
        <v>3489000</v>
      </c>
      <c r="F179" s="141"/>
    </row>
    <row r="180" spans="1:6" x14ac:dyDescent="0.3">
      <c r="A180" s="139">
        <v>40483</v>
      </c>
      <c r="B180" s="166">
        <v>4</v>
      </c>
      <c r="C180" s="165"/>
      <c r="D180" s="167">
        <v>5332864</v>
      </c>
      <c r="F180" s="141"/>
    </row>
    <row r="181" spans="1:6" x14ac:dyDescent="0.3">
      <c r="A181" s="139">
        <v>40513</v>
      </c>
      <c r="B181" s="166">
        <v>7</v>
      </c>
      <c r="C181" s="165"/>
      <c r="D181" s="167">
        <v>12591185</v>
      </c>
      <c r="F181" s="141"/>
    </row>
    <row r="182" spans="1:6" x14ac:dyDescent="0.3">
      <c r="A182" s="139">
        <v>40544</v>
      </c>
      <c r="B182" s="166">
        <v>4</v>
      </c>
      <c r="C182" s="165"/>
      <c r="D182" s="167">
        <v>1856000</v>
      </c>
      <c r="F182" s="141"/>
    </row>
    <row r="183" spans="1:6" x14ac:dyDescent="0.3">
      <c r="A183" s="139">
        <v>40575</v>
      </c>
      <c r="B183" s="166">
        <v>5</v>
      </c>
      <c r="C183" s="165"/>
      <c r="D183" s="167">
        <v>8476000</v>
      </c>
      <c r="F183" s="141"/>
    </row>
    <row r="184" spans="1:6" x14ac:dyDescent="0.3">
      <c r="A184" s="139">
        <v>40603</v>
      </c>
      <c r="B184" s="166">
        <v>6</v>
      </c>
      <c r="C184" s="165"/>
      <c r="D184" s="167">
        <v>7279000</v>
      </c>
      <c r="F184" s="141"/>
    </row>
    <row r="185" spans="1:6" x14ac:dyDescent="0.3">
      <c r="A185" s="139">
        <v>40634</v>
      </c>
      <c r="B185" s="166">
        <v>5</v>
      </c>
      <c r="C185" s="165"/>
      <c r="D185" s="167">
        <v>6384888</v>
      </c>
      <c r="F185" s="141"/>
    </row>
    <row r="186" spans="1:6" x14ac:dyDescent="0.3">
      <c r="A186" s="139">
        <v>40664</v>
      </c>
      <c r="B186" s="166">
        <v>3</v>
      </c>
      <c r="C186" s="165"/>
      <c r="D186" s="167">
        <v>1326454</v>
      </c>
      <c r="F186" s="141"/>
    </row>
    <row r="187" spans="1:6" x14ac:dyDescent="0.3">
      <c r="A187" s="139">
        <v>40695</v>
      </c>
      <c r="B187" s="166">
        <v>3</v>
      </c>
      <c r="C187" s="165"/>
      <c r="D187" s="167">
        <v>2992000</v>
      </c>
      <c r="F187" s="141"/>
    </row>
    <row r="188" spans="1:6" x14ac:dyDescent="0.3">
      <c r="A188" s="139">
        <v>40725</v>
      </c>
      <c r="B188" s="166">
        <v>3</v>
      </c>
      <c r="C188" s="165"/>
      <c r="D188" s="167">
        <v>780000</v>
      </c>
      <c r="F188" s="141"/>
    </row>
    <row r="189" spans="1:6" x14ac:dyDescent="0.3">
      <c r="A189" s="139">
        <v>40756</v>
      </c>
      <c r="B189" s="166">
        <v>3</v>
      </c>
      <c r="C189" s="165"/>
      <c r="D189" s="167">
        <v>3452000</v>
      </c>
      <c r="F189" s="141"/>
    </row>
    <row r="190" spans="1:6" x14ac:dyDescent="0.3">
      <c r="A190" s="139">
        <v>40787</v>
      </c>
      <c r="B190" s="166">
        <v>8</v>
      </c>
      <c r="C190" s="165"/>
      <c r="D190" s="167">
        <v>35973000</v>
      </c>
      <c r="F190" s="141"/>
    </row>
    <row r="191" spans="1:6" x14ac:dyDescent="0.3">
      <c r="A191" s="139">
        <v>40817</v>
      </c>
      <c r="B191" s="166">
        <v>5</v>
      </c>
      <c r="C191" s="165"/>
      <c r="D191" s="167">
        <v>3078835</v>
      </c>
      <c r="F191" s="141"/>
    </row>
    <row r="192" spans="1:6" x14ac:dyDescent="0.3">
      <c r="A192" s="139">
        <v>40848</v>
      </c>
      <c r="B192" s="166">
        <v>5</v>
      </c>
      <c r="C192" s="165"/>
      <c r="D192" s="167">
        <v>3728000</v>
      </c>
      <c r="F192" s="141"/>
    </row>
    <row r="193" spans="1:6" x14ac:dyDescent="0.3">
      <c r="A193" s="139">
        <v>40878</v>
      </c>
      <c r="B193" s="166">
        <v>2</v>
      </c>
      <c r="C193" s="165"/>
      <c r="D193" s="167">
        <v>900000</v>
      </c>
      <c r="F193" s="141"/>
    </row>
    <row r="194" spans="1:6" x14ac:dyDescent="0.3">
      <c r="A194" s="139">
        <v>40909</v>
      </c>
      <c r="B194" s="166">
        <v>3</v>
      </c>
      <c r="C194" s="165"/>
      <c r="D194" s="167">
        <v>2220000</v>
      </c>
      <c r="F194" s="141"/>
    </row>
    <row r="195" spans="1:6" x14ac:dyDescent="0.3">
      <c r="A195" s="139">
        <v>40940</v>
      </c>
      <c r="B195" s="166">
        <v>6</v>
      </c>
      <c r="C195" s="165"/>
      <c r="D195" s="167">
        <v>28288830</v>
      </c>
      <c r="F195" s="141"/>
    </row>
    <row r="196" spans="1:6" x14ac:dyDescent="0.3">
      <c r="A196" s="139">
        <v>40969</v>
      </c>
      <c r="B196" s="166">
        <v>5</v>
      </c>
      <c r="C196" s="165"/>
      <c r="D196" s="167">
        <v>7060738</v>
      </c>
      <c r="F196" s="141"/>
    </row>
    <row r="197" spans="1:6" x14ac:dyDescent="0.3">
      <c r="A197" s="139">
        <v>41000</v>
      </c>
      <c r="B197" s="166">
        <v>3</v>
      </c>
      <c r="C197" s="165"/>
      <c r="D197" s="167">
        <v>1093262</v>
      </c>
      <c r="F197" s="141"/>
    </row>
    <row r="198" spans="1:6" x14ac:dyDescent="0.3">
      <c r="A198" s="139">
        <v>41030</v>
      </c>
      <c r="B198" s="166">
        <v>6</v>
      </c>
      <c r="C198" s="165"/>
      <c r="D198" s="167">
        <v>2819037</v>
      </c>
      <c r="F198" s="141"/>
    </row>
    <row r="199" spans="1:6" x14ac:dyDescent="0.3">
      <c r="A199" s="139">
        <v>41061</v>
      </c>
      <c r="B199" s="166">
        <v>5</v>
      </c>
      <c r="C199" s="165"/>
      <c r="D199" s="167">
        <v>5987100</v>
      </c>
      <c r="F199" s="141"/>
    </row>
    <row r="200" spans="1:6" x14ac:dyDescent="0.3">
      <c r="A200" s="139">
        <v>41091</v>
      </c>
      <c r="B200" s="166">
        <v>7</v>
      </c>
      <c r="C200" s="165"/>
      <c r="D200" s="167">
        <v>4455181</v>
      </c>
      <c r="F200" s="141"/>
    </row>
    <row r="201" spans="1:6" x14ac:dyDescent="0.3">
      <c r="A201" s="139">
        <v>41122</v>
      </c>
      <c r="B201" s="166">
        <v>4</v>
      </c>
      <c r="C201" s="165"/>
      <c r="D201" s="167">
        <v>2863694</v>
      </c>
      <c r="F201" s="141"/>
    </row>
    <row r="202" spans="1:6" x14ac:dyDescent="0.3">
      <c r="A202" s="139">
        <v>41153</v>
      </c>
      <c r="B202" s="166">
        <v>2</v>
      </c>
      <c r="C202" s="165"/>
      <c r="D202" s="167">
        <v>915000</v>
      </c>
      <c r="F202" s="141"/>
    </row>
    <row r="203" spans="1:6" x14ac:dyDescent="0.3">
      <c r="A203" s="139">
        <v>41183</v>
      </c>
      <c r="B203" s="166">
        <v>2</v>
      </c>
      <c r="C203" s="165"/>
      <c r="D203" s="167">
        <v>690000</v>
      </c>
      <c r="F203" s="141"/>
    </row>
    <row r="204" spans="1:6" x14ac:dyDescent="0.3">
      <c r="A204" s="139">
        <v>41214</v>
      </c>
      <c r="B204" s="166">
        <v>1</v>
      </c>
      <c r="C204" s="165"/>
      <c r="D204" s="167">
        <v>44000</v>
      </c>
      <c r="F204" s="141"/>
    </row>
    <row r="205" spans="1:6" x14ac:dyDescent="0.3">
      <c r="A205" s="139">
        <v>41244</v>
      </c>
      <c r="B205" s="166">
        <v>1</v>
      </c>
      <c r="C205" s="165"/>
      <c r="D205" s="167">
        <v>120000</v>
      </c>
      <c r="F205" s="141"/>
    </row>
    <row r="206" spans="1:6" x14ac:dyDescent="0.3">
      <c r="A206" s="139">
        <v>41275</v>
      </c>
      <c r="B206" s="166">
        <v>1</v>
      </c>
      <c r="C206" s="165"/>
      <c r="D206" s="167">
        <v>5200000</v>
      </c>
      <c r="F206" s="141"/>
    </row>
    <row r="207" spans="1:6" x14ac:dyDescent="0.3">
      <c r="A207" s="139">
        <v>41306</v>
      </c>
      <c r="B207" s="166">
        <v>2</v>
      </c>
      <c r="C207" s="165"/>
      <c r="D207" s="167">
        <v>14719383</v>
      </c>
      <c r="F207" s="141"/>
    </row>
    <row r="208" spans="1:6" x14ac:dyDescent="0.3">
      <c r="A208" s="139">
        <v>41334</v>
      </c>
      <c r="B208" s="166">
        <v>7</v>
      </c>
      <c r="C208" s="165"/>
      <c r="D208" s="167">
        <v>11332466</v>
      </c>
      <c r="F208" s="141"/>
    </row>
    <row r="209" spans="1:6" x14ac:dyDescent="0.3">
      <c r="A209" s="139">
        <v>41365</v>
      </c>
      <c r="B209" s="166">
        <v>12</v>
      </c>
      <c r="C209" s="165"/>
      <c r="D209" s="167">
        <v>3100000</v>
      </c>
      <c r="F209" s="141"/>
    </row>
    <row r="210" spans="1:6" x14ac:dyDescent="0.3">
      <c r="A210" s="139">
        <v>41395</v>
      </c>
      <c r="B210" s="166">
        <v>6</v>
      </c>
      <c r="C210" s="165"/>
      <c r="D210" s="167">
        <v>6879697</v>
      </c>
      <c r="F210" s="141"/>
    </row>
    <row r="211" spans="1:6" x14ac:dyDescent="0.3">
      <c r="A211" s="139">
        <v>41426</v>
      </c>
      <c r="B211" s="166">
        <v>7</v>
      </c>
      <c r="C211" s="165"/>
      <c r="D211" s="167">
        <v>1980000</v>
      </c>
      <c r="F211" s="141"/>
    </row>
    <row r="212" spans="1:6" x14ac:dyDescent="0.3">
      <c r="A212" s="139">
        <v>41456</v>
      </c>
      <c r="B212" s="166">
        <v>5</v>
      </c>
      <c r="C212" s="165"/>
      <c r="D212" s="167">
        <v>2675188</v>
      </c>
      <c r="F212" s="141"/>
    </row>
    <row r="213" spans="1:6" x14ac:dyDescent="0.3">
      <c r="A213" s="139">
        <v>41487</v>
      </c>
      <c r="B213" s="166">
        <v>8</v>
      </c>
      <c r="C213" s="165"/>
      <c r="D213" s="167">
        <v>3160048</v>
      </c>
      <c r="F213" s="141"/>
    </row>
    <row r="214" spans="1:6" x14ac:dyDescent="0.3">
      <c r="A214" s="139">
        <v>41518</v>
      </c>
      <c r="B214" s="166">
        <v>7</v>
      </c>
      <c r="C214" s="165"/>
      <c r="D214" s="167">
        <v>6941000</v>
      </c>
      <c r="F214" s="141"/>
    </row>
    <row r="215" spans="1:6" x14ac:dyDescent="0.3">
      <c r="A215" s="139">
        <v>41548</v>
      </c>
      <c r="B215" s="166">
        <v>8</v>
      </c>
      <c r="C215" s="165"/>
      <c r="D215" s="167">
        <v>14185651</v>
      </c>
      <c r="F215" s="141"/>
    </row>
    <row r="216" spans="1:6" x14ac:dyDescent="0.3">
      <c r="A216" s="139">
        <v>41579</v>
      </c>
      <c r="B216" s="166">
        <v>2</v>
      </c>
      <c r="C216" s="165"/>
      <c r="D216" s="167">
        <v>7975000</v>
      </c>
      <c r="F216" s="141"/>
    </row>
    <row r="217" spans="1:6" x14ac:dyDescent="0.3">
      <c r="A217" s="139">
        <v>41609</v>
      </c>
      <c r="B217" s="166">
        <v>1</v>
      </c>
      <c r="C217" s="165"/>
      <c r="D217" s="167">
        <v>185000</v>
      </c>
      <c r="F217" s="141"/>
    </row>
    <row r="218" spans="1:6" x14ac:dyDescent="0.3">
      <c r="A218" s="139">
        <v>41640</v>
      </c>
      <c r="B218" s="166">
        <v>6</v>
      </c>
      <c r="C218" s="165"/>
      <c r="D218" s="167">
        <v>22594000</v>
      </c>
      <c r="F218" s="141"/>
    </row>
    <row r="219" spans="1:6" x14ac:dyDescent="0.3">
      <c r="A219" s="139">
        <v>41671</v>
      </c>
      <c r="B219" s="166">
        <v>5</v>
      </c>
      <c r="C219" s="165"/>
      <c r="D219" s="167">
        <v>6694025</v>
      </c>
      <c r="F219" s="141"/>
    </row>
    <row r="220" spans="1:6" x14ac:dyDescent="0.3">
      <c r="A220" s="139">
        <v>41699</v>
      </c>
      <c r="B220" s="166">
        <v>5</v>
      </c>
      <c r="C220" s="165"/>
      <c r="D220" s="167">
        <v>2393000</v>
      </c>
      <c r="F220" s="141"/>
    </row>
    <row r="221" spans="1:6" x14ac:dyDescent="0.3">
      <c r="A221" s="139">
        <v>41730</v>
      </c>
      <c r="B221" s="166">
        <v>4</v>
      </c>
      <c r="C221" s="165"/>
      <c r="D221" s="167">
        <v>7465000</v>
      </c>
      <c r="F221" s="141"/>
    </row>
    <row r="222" spans="1:6" x14ac:dyDescent="0.3">
      <c r="A222" s="139">
        <v>41760</v>
      </c>
      <c r="B222" s="166">
        <v>4</v>
      </c>
      <c r="C222" s="165"/>
      <c r="D222" s="167">
        <v>24281960</v>
      </c>
      <c r="F222" s="141"/>
    </row>
    <row r="223" spans="1:6" x14ac:dyDescent="0.3">
      <c r="A223" s="139">
        <v>41791</v>
      </c>
      <c r="B223" s="166">
        <v>5</v>
      </c>
      <c r="C223" s="165"/>
      <c r="D223" s="167">
        <v>2596900</v>
      </c>
      <c r="F223" s="141"/>
    </row>
    <row r="224" spans="1:6" x14ac:dyDescent="0.3">
      <c r="A224" s="139">
        <v>41821</v>
      </c>
      <c r="B224" s="166">
        <v>7</v>
      </c>
      <c r="C224" s="165"/>
      <c r="D224" s="167">
        <v>4164545</v>
      </c>
      <c r="F224" s="141"/>
    </row>
    <row r="225" spans="1:6" x14ac:dyDescent="0.3">
      <c r="A225" s="139">
        <v>41852</v>
      </c>
      <c r="B225" s="166">
        <v>5</v>
      </c>
      <c r="C225" s="165"/>
      <c r="D225" s="167">
        <v>10458100</v>
      </c>
      <c r="F225" s="141"/>
    </row>
    <row r="226" spans="1:6" x14ac:dyDescent="0.3">
      <c r="A226" s="139">
        <v>41883</v>
      </c>
      <c r="B226" s="166">
        <v>5</v>
      </c>
      <c r="C226" s="165"/>
      <c r="D226" s="167">
        <v>1158000</v>
      </c>
      <c r="F226" s="141"/>
    </row>
    <row r="227" spans="1:6" x14ac:dyDescent="0.3">
      <c r="A227" s="139">
        <v>41913</v>
      </c>
      <c r="B227" s="166">
        <v>10</v>
      </c>
      <c r="C227" s="165"/>
      <c r="D227" s="167">
        <v>17894900</v>
      </c>
      <c r="F227" s="141"/>
    </row>
    <row r="228" spans="1:6" x14ac:dyDescent="0.3">
      <c r="A228" s="139">
        <v>41944</v>
      </c>
      <c r="B228" s="166">
        <v>4</v>
      </c>
      <c r="C228" s="165"/>
      <c r="D228" s="167">
        <v>2615000</v>
      </c>
      <c r="F228" s="141"/>
    </row>
    <row r="229" spans="1:6" x14ac:dyDescent="0.3">
      <c r="A229" s="139">
        <v>41974</v>
      </c>
      <c r="B229" s="166">
        <v>3</v>
      </c>
      <c r="C229" s="165"/>
      <c r="D229" s="167">
        <v>1181933</v>
      </c>
      <c r="F229" s="141"/>
    </row>
    <row r="230" spans="1:6" x14ac:dyDescent="0.3">
      <c r="A230" s="139">
        <v>42005</v>
      </c>
      <c r="B230" s="166">
        <v>3</v>
      </c>
      <c r="C230" s="165"/>
      <c r="D230" s="167">
        <v>1500000</v>
      </c>
      <c r="F230" s="141"/>
    </row>
    <row r="231" spans="1:6" x14ac:dyDescent="0.3">
      <c r="A231" s="139">
        <v>42036</v>
      </c>
      <c r="B231" s="166">
        <v>7</v>
      </c>
      <c r="C231" s="165"/>
      <c r="D231" s="167">
        <v>28653407</v>
      </c>
      <c r="F231" s="141"/>
    </row>
    <row r="232" spans="1:6" x14ac:dyDescent="0.3">
      <c r="A232" s="139">
        <v>42064</v>
      </c>
      <c r="B232" s="166">
        <v>4</v>
      </c>
      <c r="C232" s="165"/>
      <c r="D232" s="167">
        <v>3425000</v>
      </c>
      <c r="F232" s="141"/>
    </row>
    <row r="233" spans="1:6" x14ac:dyDescent="0.3">
      <c r="A233" s="139">
        <v>42095</v>
      </c>
      <c r="B233" s="166">
        <v>4</v>
      </c>
      <c r="C233" s="165"/>
      <c r="D233" s="167">
        <v>14710771.58</v>
      </c>
      <c r="F233" s="141"/>
    </row>
    <row r="234" spans="1:6" x14ac:dyDescent="0.3">
      <c r="A234" s="139">
        <v>42125</v>
      </c>
      <c r="B234" s="166">
        <v>8</v>
      </c>
      <c r="C234" s="165"/>
      <c r="D234" s="167">
        <v>8493898</v>
      </c>
      <c r="F234" s="141"/>
    </row>
    <row r="235" spans="1:6" x14ac:dyDescent="0.3">
      <c r="A235" s="139">
        <v>42156</v>
      </c>
      <c r="B235" s="166">
        <v>6</v>
      </c>
      <c r="C235" s="165"/>
      <c r="D235" s="167">
        <v>13485150</v>
      </c>
      <c r="F235" s="141"/>
    </row>
    <row r="236" spans="1:6" x14ac:dyDescent="0.3">
      <c r="A236" s="139">
        <v>42186</v>
      </c>
      <c r="B236" s="166">
        <v>3</v>
      </c>
      <c r="C236" s="165"/>
      <c r="D236" s="167">
        <v>2160000</v>
      </c>
      <c r="F236" s="141"/>
    </row>
    <row r="237" spans="1:6" x14ac:dyDescent="0.3">
      <c r="A237" s="139">
        <v>42217</v>
      </c>
      <c r="B237" s="166">
        <v>5</v>
      </c>
      <c r="C237" s="165"/>
      <c r="D237" s="167">
        <v>4493461</v>
      </c>
    </row>
    <row r="238" spans="1:6" x14ac:dyDescent="0.3">
      <c r="A238" s="139">
        <v>42248</v>
      </c>
      <c r="B238" s="166">
        <v>6</v>
      </c>
      <c r="C238" s="165"/>
      <c r="D238" s="167">
        <v>9138090</v>
      </c>
    </row>
    <row r="239" spans="1:6" x14ac:dyDescent="0.3">
      <c r="A239" s="139">
        <v>42278</v>
      </c>
      <c r="B239" s="166">
        <v>7</v>
      </c>
      <c r="C239" s="165"/>
      <c r="D239" s="167">
        <v>21193868</v>
      </c>
    </row>
    <row r="240" spans="1:6" x14ac:dyDescent="0.3">
      <c r="A240" s="139">
        <v>42309</v>
      </c>
      <c r="B240" s="166">
        <v>6</v>
      </c>
      <c r="C240" s="165"/>
      <c r="D240" s="167">
        <v>17895602</v>
      </c>
    </row>
    <row r="241" spans="1:6" x14ac:dyDescent="0.3">
      <c r="A241" s="139">
        <v>42339</v>
      </c>
      <c r="B241" s="170">
        <v>6</v>
      </c>
      <c r="C241" s="165"/>
      <c r="D241" s="167">
        <v>8186500</v>
      </c>
    </row>
    <row r="242" spans="1:6" x14ac:dyDescent="0.3">
      <c r="A242" s="139">
        <v>42370</v>
      </c>
      <c r="B242" s="171">
        <v>3</v>
      </c>
      <c r="C242" s="165"/>
      <c r="D242" s="172">
        <v>12506770</v>
      </c>
      <c r="F242" s="141"/>
    </row>
    <row r="243" spans="1:6" x14ac:dyDescent="0.3">
      <c r="A243" s="139">
        <v>42401</v>
      </c>
      <c r="B243" s="166">
        <v>8</v>
      </c>
      <c r="C243" s="165"/>
      <c r="D243" s="167">
        <v>8965300</v>
      </c>
      <c r="F243" s="141"/>
    </row>
    <row r="244" spans="1:6" x14ac:dyDescent="0.3">
      <c r="A244" s="139">
        <v>42430</v>
      </c>
      <c r="B244" s="166">
        <v>4</v>
      </c>
      <c r="C244" s="165"/>
      <c r="D244" s="167">
        <v>7146592</v>
      </c>
      <c r="F244" s="141"/>
    </row>
    <row r="245" spans="1:6" x14ac:dyDescent="0.3">
      <c r="A245" s="139">
        <v>42461</v>
      </c>
      <c r="B245" s="166">
        <v>4</v>
      </c>
      <c r="C245" s="165"/>
      <c r="D245" s="167">
        <v>8974500</v>
      </c>
      <c r="F245" s="141"/>
    </row>
    <row r="246" spans="1:6" x14ac:dyDescent="0.3">
      <c r="A246" s="139">
        <v>42491</v>
      </c>
      <c r="B246" s="166">
        <v>0</v>
      </c>
      <c r="C246" s="165"/>
      <c r="D246" s="167">
        <v>0</v>
      </c>
      <c r="F246" s="141"/>
    </row>
    <row r="247" spans="1:6" x14ac:dyDescent="0.3">
      <c r="A247" s="139">
        <v>42522</v>
      </c>
      <c r="B247" s="166">
        <v>3</v>
      </c>
      <c r="C247" s="165"/>
      <c r="D247" s="167">
        <v>9000000</v>
      </c>
      <c r="F247" s="141"/>
    </row>
    <row r="248" spans="1:6" x14ac:dyDescent="0.3">
      <c r="A248" s="139">
        <v>42552</v>
      </c>
      <c r="B248" s="166">
        <v>5</v>
      </c>
      <c r="C248" s="165"/>
      <c r="D248" s="167">
        <v>7015741</v>
      </c>
      <c r="F248" s="141"/>
    </row>
    <row r="249" spans="1:6" x14ac:dyDescent="0.3">
      <c r="A249" s="139">
        <v>42583</v>
      </c>
      <c r="B249" s="166">
        <v>3</v>
      </c>
      <c r="C249" s="165"/>
      <c r="D249" s="167">
        <v>1040000</v>
      </c>
    </row>
    <row r="250" spans="1:6" x14ac:dyDescent="0.3">
      <c r="A250" s="139">
        <v>42614</v>
      </c>
      <c r="B250" s="166">
        <v>3</v>
      </c>
      <c r="C250" s="165"/>
      <c r="D250" s="167">
        <v>2408000</v>
      </c>
    </row>
    <row r="251" spans="1:6" x14ac:dyDescent="0.3">
      <c r="A251" s="139">
        <v>42644</v>
      </c>
      <c r="B251" s="166">
        <v>2</v>
      </c>
      <c r="C251" s="165"/>
      <c r="D251" s="167">
        <v>435394</v>
      </c>
    </row>
    <row r="252" spans="1:6" x14ac:dyDescent="0.3">
      <c r="A252" s="139">
        <v>42675</v>
      </c>
      <c r="B252" s="166">
        <v>2</v>
      </c>
      <c r="C252" s="165"/>
      <c r="D252" s="167">
        <v>563000</v>
      </c>
    </row>
    <row r="253" spans="1:6" x14ac:dyDescent="0.3">
      <c r="A253" s="139">
        <v>42705</v>
      </c>
      <c r="B253" s="166">
        <v>2</v>
      </c>
      <c r="C253" s="165"/>
      <c r="D253" s="167">
        <v>670390</v>
      </c>
    </row>
    <row r="254" spans="1:6" x14ac:dyDescent="0.3">
      <c r="A254" s="139">
        <v>42736</v>
      </c>
      <c r="B254" s="171">
        <v>3</v>
      </c>
      <c r="C254" s="165"/>
      <c r="D254" s="172">
        <v>9652000</v>
      </c>
      <c r="F254" s="141"/>
    </row>
    <row r="255" spans="1:6" x14ac:dyDescent="0.3">
      <c r="A255" s="139">
        <v>42767</v>
      </c>
      <c r="B255" s="166">
        <v>5</v>
      </c>
      <c r="C255" s="165"/>
      <c r="D255" s="167">
        <v>2434041</v>
      </c>
      <c r="F255" s="141"/>
    </row>
    <row r="256" spans="1:6" x14ac:dyDescent="0.3">
      <c r="A256" s="139">
        <v>42795</v>
      </c>
      <c r="B256" s="166">
        <v>2</v>
      </c>
      <c r="C256" s="165"/>
      <c r="D256" s="167">
        <v>9094000</v>
      </c>
      <c r="F256" s="141"/>
    </row>
    <row r="257" spans="1:6" x14ac:dyDescent="0.3">
      <c r="A257" s="139">
        <v>42826</v>
      </c>
      <c r="B257" s="166">
        <v>2</v>
      </c>
      <c r="C257" s="165"/>
      <c r="D257" s="167">
        <v>2750000</v>
      </c>
      <c r="F257" s="141"/>
    </row>
    <row r="258" spans="1:6" x14ac:dyDescent="0.3">
      <c r="A258" s="139">
        <v>42856</v>
      </c>
      <c r="B258" s="166">
        <v>6</v>
      </c>
      <c r="C258" s="165"/>
      <c r="D258" s="167">
        <v>4942309</v>
      </c>
      <c r="F258" s="141"/>
    </row>
    <row r="259" spans="1:6" x14ac:dyDescent="0.3">
      <c r="A259" s="139">
        <v>42887</v>
      </c>
      <c r="B259" s="166">
        <v>7</v>
      </c>
      <c r="C259" s="165"/>
      <c r="D259" s="167">
        <v>4717413</v>
      </c>
      <c r="F259" s="141"/>
    </row>
    <row r="260" spans="1:6" x14ac:dyDescent="0.3">
      <c r="A260" s="139">
        <v>42917</v>
      </c>
      <c r="B260" s="166">
        <v>1</v>
      </c>
      <c r="C260" s="165"/>
      <c r="D260" s="167">
        <v>2500000</v>
      </c>
      <c r="F260" s="141"/>
    </row>
    <row r="261" spans="1:6" x14ac:dyDescent="0.3">
      <c r="A261" s="139">
        <v>42948</v>
      </c>
      <c r="B261" s="166">
        <v>4</v>
      </c>
      <c r="C261" s="165"/>
      <c r="D261" s="167">
        <v>2597963</v>
      </c>
    </row>
    <row r="262" spans="1:6" x14ac:dyDescent="0.3">
      <c r="A262" s="139">
        <v>42979</v>
      </c>
      <c r="B262" s="166">
        <v>4</v>
      </c>
      <c r="C262" s="165"/>
      <c r="D262" s="167">
        <v>1954000</v>
      </c>
    </row>
    <row r="263" spans="1:6" x14ac:dyDescent="0.3">
      <c r="A263" s="139">
        <v>43009</v>
      </c>
      <c r="B263" s="166">
        <v>5</v>
      </c>
      <c r="C263" s="165"/>
      <c r="D263" s="167">
        <v>6782381</v>
      </c>
    </row>
    <row r="264" spans="1:6" x14ac:dyDescent="0.3">
      <c r="A264" s="139">
        <v>43040</v>
      </c>
      <c r="B264" s="166">
        <v>2</v>
      </c>
      <c r="C264" s="165"/>
      <c r="D264" s="167">
        <v>5600000</v>
      </c>
    </row>
    <row r="265" spans="1:6" ht="14.5" thickBot="1" x14ac:dyDescent="0.35">
      <c r="A265" s="139">
        <v>43070</v>
      </c>
      <c r="B265" s="173">
        <v>6</v>
      </c>
      <c r="C265" s="165"/>
      <c r="D265" s="174">
        <v>19456211</v>
      </c>
    </row>
    <row r="266" spans="1:6" x14ac:dyDescent="0.3">
      <c r="A266" s="139">
        <v>43118</v>
      </c>
      <c r="B266" s="171">
        <v>3</v>
      </c>
      <c r="C266" s="165"/>
      <c r="D266" s="172">
        <v>18133527</v>
      </c>
      <c r="F266" s="141"/>
    </row>
    <row r="267" spans="1:6" x14ac:dyDescent="0.3">
      <c r="A267" s="139">
        <v>43149</v>
      </c>
      <c r="B267" s="166">
        <v>5</v>
      </c>
      <c r="C267" s="165"/>
      <c r="D267" s="167">
        <v>18191382</v>
      </c>
      <c r="F267" s="141"/>
    </row>
    <row r="268" spans="1:6" x14ac:dyDescent="0.3">
      <c r="A268" s="139">
        <v>43177</v>
      </c>
      <c r="B268" s="166">
        <v>4</v>
      </c>
      <c r="C268" s="165"/>
      <c r="D268" s="167">
        <v>4289000</v>
      </c>
      <c r="F268" s="141"/>
    </row>
    <row r="269" spans="1:6" x14ac:dyDescent="0.3">
      <c r="A269" s="139">
        <v>43208</v>
      </c>
      <c r="B269" s="166">
        <v>2</v>
      </c>
      <c r="C269" s="165"/>
      <c r="D269" s="167">
        <v>9132794</v>
      </c>
      <c r="F269" s="141"/>
    </row>
    <row r="270" spans="1:6" x14ac:dyDescent="0.3">
      <c r="A270" s="139">
        <v>43238</v>
      </c>
      <c r="B270" s="166">
        <v>5</v>
      </c>
      <c r="C270" s="165"/>
      <c r="D270" s="167">
        <v>5495591</v>
      </c>
      <c r="F270" s="141"/>
    </row>
    <row r="271" spans="1:6" x14ac:dyDescent="0.3">
      <c r="A271" s="139">
        <v>43269</v>
      </c>
      <c r="B271" s="166">
        <v>3</v>
      </c>
      <c r="C271" s="165"/>
      <c r="D271" s="167">
        <v>2500000</v>
      </c>
      <c r="F271" s="141"/>
    </row>
    <row r="272" spans="1:6" x14ac:dyDescent="0.3">
      <c r="A272" s="139">
        <v>43299</v>
      </c>
      <c r="B272" s="166">
        <v>1</v>
      </c>
      <c r="C272" s="165"/>
      <c r="D272" s="167">
        <v>1600000</v>
      </c>
      <c r="F272" s="141"/>
    </row>
    <row r="273" spans="1:6" x14ac:dyDescent="0.3">
      <c r="A273" s="139">
        <v>43330</v>
      </c>
      <c r="B273" s="166">
        <v>5</v>
      </c>
      <c r="C273" s="165"/>
      <c r="D273" s="167">
        <v>4979116</v>
      </c>
    </row>
    <row r="274" spans="1:6" x14ac:dyDescent="0.3">
      <c r="A274" s="139">
        <v>43361</v>
      </c>
      <c r="B274" s="166">
        <v>4</v>
      </c>
      <c r="C274" s="165"/>
      <c r="D274" s="167">
        <v>4023219</v>
      </c>
    </row>
    <row r="275" spans="1:6" x14ac:dyDescent="0.3">
      <c r="A275" s="139">
        <v>43391</v>
      </c>
      <c r="B275" s="166">
        <v>1</v>
      </c>
      <c r="C275" s="165"/>
      <c r="D275" s="167">
        <v>36465000</v>
      </c>
    </row>
    <row r="276" spans="1:6" x14ac:dyDescent="0.3">
      <c r="A276" s="139">
        <v>43422</v>
      </c>
      <c r="B276" s="166">
        <v>3</v>
      </c>
      <c r="C276" s="165"/>
      <c r="D276" s="167">
        <v>10035200</v>
      </c>
    </row>
    <row r="277" spans="1:6" ht="14.5" thickBot="1" x14ac:dyDescent="0.35">
      <c r="A277" s="142">
        <v>43452</v>
      </c>
      <c r="B277" s="173">
        <v>2</v>
      </c>
      <c r="C277" s="165"/>
      <c r="D277" s="174">
        <v>3600000</v>
      </c>
    </row>
    <row r="278" spans="1:6" x14ac:dyDescent="0.3">
      <c r="A278" s="143">
        <v>43484</v>
      </c>
      <c r="B278" s="171">
        <v>4</v>
      </c>
      <c r="C278" s="165"/>
      <c r="D278" s="172">
        <v>5654518</v>
      </c>
      <c r="F278" s="141"/>
    </row>
    <row r="279" spans="1:6" x14ac:dyDescent="0.3">
      <c r="A279" s="139">
        <v>43515</v>
      </c>
      <c r="B279" s="166">
        <v>3</v>
      </c>
      <c r="C279" s="165"/>
      <c r="D279" s="167">
        <v>1538975</v>
      </c>
      <c r="F279" s="141"/>
    </row>
    <row r="280" spans="1:6" x14ac:dyDescent="0.3">
      <c r="A280" s="139">
        <v>43543</v>
      </c>
      <c r="B280" s="166">
        <v>4</v>
      </c>
      <c r="C280" s="165"/>
      <c r="D280" s="167">
        <v>2129232</v>
      </c>
      <c r="F280" s="141"/>
    </row>
    <row r="281" spans="1:6" x14ac:dyDescent="0.3">
      <c r="A281" s="139">
        <v>43574</v>
      </c>
      <c r="B281" s="166">
        <v>7</v>
      </c>
      <c r="C281" s="165"/>
      <c r="D281" s="167">
        <v>7064750</v>
      </c>
      <c r="F281" s="141"/>
    </row>
    <row r="282" spans="1:6" x14ac:dyDescent="0.3">
      <c r="A282" s="139">
        <v>43604</v>
      </c>
      <c r="B282" s="166">
        <v>3</v>
      </c>
      <c r="C282" s="165"/>
      <c r="D282" s="167">
        <v>1935000</v>
      </c>
      <c r="F282" s="141"/>
    </row>
    <row r="283" spans="1:6" x14ac:dyDescent="0.3">
      <c r="A283" s="139">
        <v>43635</v>
      </c>
      <c r="B283" s="166">
        <v>2</v>
      </c>
      <c r="C283" s="165"/>
      <c r="D283" s="167">
        <v>60276441</v>
      </c>
      <c r="F283" s="141"/>
    </row>
    <row r="284" spans="1:6" x14ac:dyDescent="0.3">
      <c r="A284" s="139">
        <v>43665</v>
      </c>
      <c r="B284" s="166">
        <v>8</v>
      </c>
      <c r="C284" s="165"/>
      <c r="D284" s="167">
        <v>2972675</v>
      </c>
      <c r="F284" s="141"/>
    </row>
    <row r="285" spans="1:6" x14ac:dyDescent="0.3">
      <c r="A285" s="139">
        <v>43696</v>
      </c>
      <c r="B285" s="166">
        <v>1</v>
      </c>
      <c r="C285" s="165"/>
      <c r="D285" s="167">
        <v>9761505</v>
      </c>
    </row>
    <row r="286" spans="1:6" x14ac:dyDescent="0.3">
      <c r="A286" s="139">
        <v>43727</v>
      </c>
      <c r="B286" s="166">
        <v>5</v>
      </c>
      <c r="C286" s="165"/>
      <c r="D286" s="167">
        <v>1495906</v>
      </c>
    </row>
    <row r="287" spans="1:6" x14ac:dyDescent="0.3">
      <c r="A287" s="139">
        <v>43757</v>
      </c>
      <c r="B287" s="166">
        <v>1</v>
      </c>
      <c r="C287" s="165"/>
      <c r="D287" s="167">
        <v>4545780</v>
      </c>
    </row>
    <row r="288" spans="1:6" x14ac:dyDescent="0.3">
      <c r="A288" s="139">
        <v>43788</v>
      </c>
      <c r="B288" s="166">
        <v>4</v>
      </c>
      <c r="C288" s="165"/>
      <c r="D288" s="167">
        <v>3896519</v>
      </c>
    </row>
    <row r="289" spans="1:6" ht="14.5" thickBot="1" x14ac:dyDescent="0.35">
      <c r="A289" s="144">
        <v>43818</v>
      </c>
      <c r="B289" s="168">
        <v>2</v>
      </c>
      <c r="C289" s="165"/>
      <c r="D289" s="169">
        <v>2484164</v>
      </c>
    </row>
    <row r="290" spans="1:6" x14ac:dyDescent="0.3">
      <c r="A290" s="145">
        <v>43850</v>
      </c>
      <c r="B290" s="175">
        <v>5</v>
      </c>
      <c r="C290" s="165"/>
      <c r="D290" s="176">
        <v>6899251</v>
      </c>
    </row>
    <row r="291" spans="1:6" x14ac:dyDescent="0.3">
      <c r="A291" s="146">
        <v>43881</v>
      </c>
      <c r="B291" s="177">
        <v>2</v>
      </c>
      <c r="C291" s="165"/>
      <c r="D291" s="167">
        <v>898000</v>
      </c>
    </row>
    <row r="292" spans="1:6" x14ac:dyDescent="0.3">
      <c r="A292" s="146">
        <v>43910</v>
      </c>
      <c r="B292" s="177">
        <v>3</v>
      </c>
      <c r="C292" s="165"/>
      <c r="D292" s="167">
        <v>2582426</v>
      </c>
    </row>
    <row r="293" spans="1:6" x14ac:dyDescent="0.3">
      <c r="A293" s="146">
        <v>43941</v>
      </c>
      <c r="B293" s="177">
        <v>2</v>
      </c>
      <c r="C293" s="165"/>
      <c r="D293" s="167">
        <v>2846000</v>
      </c>
    </row>
    <row r="294" spans="1:6" x14ac:dyDescent="0.3">
      <c r="A294" s="146">
        <v>43971</v>
      </c>
      <c r="B294" s="177">
        <v>4</v>
      </c>
      <c r="C294" s="165"/>
      <c r="D294" s="167">
        <v>1986170</v>
      </c>
    </row>
    <row r="295" spans="1:6" x14ac:dyDescent="0.3">
      <c r="A295" s="146">
        <v>44002</v>
      </c>
      <c r="B295" s="177">
        <v>1</v>
      </c>
      <c r="C295" s="165"/>
      <c r="D295" s="167">
        <v>241000</v>
      </c>
    </row>
    <row r="296" spans="1:6" x14ac:dyDescent="0.3">
      <c r="A296" s="146">
        <v>44032</v>
      </c>
      <c r="B296" s="177">
        <v>1</v>
      </c>
      <c r="C296" s="165"/>
      <c r="D296" s="167">
        <v>2020000</v>
      </c>
    </row>
    <row r="297" spans="1:6" x14ac:dyDescent="0.3">
      <c r="A297" s="146">
        <v>44062</v>
      </c>
      <c r="B297" s="177">
        <v>3</v>
      </c>
      <c r="C297" s="165"/>
      <c r="D297" s="167">
        <v>7106840</v>
      </c>
    </row>
    <row r="298" spans="1:6" x14ac:dyDescent="0.3">
      <c r="A298" s="146">
        <v>44094</v>
      </c>
      <c r="B298" s="177">
        <v>6</v>
      </c>
      <c r="C298" s="165"/>
      <c r="D298" s="167">
        <v>4968247</v>
      </c>
    </row>
    <row r="299" spans="1:6" x14ac:dyDescent="0.3">
      <c r="A299" s="146">
        <v>44124</v>
      </c>
      <c r="B299" s="177">
        <v>2</v>
      </c>
      <c r="C299" s="165"/>
      <c r="D299" s="167">
        <v>17516371</v>
      </c>
    </row>
    <row r="300" spans="1:6" x14ac:dyDescent="0.3">
      <c r="A300" s="146">
        <v>44155</v>
      </c>
      <c r="B300" s="177">
        <v>2</v>
      </c>
      <c r="C300" s="165"/>
      <c r="D300" s="167">
        <v>6224813</v>
      </c>
    </row>
    <row r="301" spans="1:6" ht="14.5" thickBot="1" x14ac:dyDescent="0.35">
      <c r="A301" s="147">
        <v>44185</v>
      </c>
      <c r="B301" s="178">
        <v>5</v>
      </c>
      <c r="C301" s="165"/>
      <c r="D301" s="174">
        <v>11402946</v>
      </c>
    </row>
    <row r="302" spans="1:6" x14ac:dyDescent="0.3">
      <c r="A302" s="145">
        <v>44216</v>
      </c>
      <c r="B302" s="175">
        <v>4</v>
      </c>
      <c r="C302" s="165"/>
      <c r="D302" s="176">
        <v>2213000</v>
      </c>
    </row>
    <row r="303" spans="1:6" x14ac:dyDescent="0.3">
      <c r="A303" s="146">
        <v>44247</v>
      </c>
      <c r="B303" s="177">
        <v>0</v>
      </c>
      <c r="C303" s="165"/>
      <c r="D303" s="167">
        <v>0</v>
      </c>
      <c r="F303" s="137"/>
    </row>
    <row r="304" spans="1:6" x14ac:dyDescent="0.3">
      <c r="A304" s="146">
        <v>44275</v>
      </c>
      <c r="B304" s="177">
        <v>2</v>
      </c>
      <c r="C304" s="165"/>
      <c r="D304" s="167">
        <v>1620000</v>
      </c>
      <c r="E304" s="141"/>
    </row>
    <row r="305" spans="1:5" x14ac:dyDescent="0.3">
      <c r="A305" s="146">
        <v>44306</v>
      </c>
      <c r="B305" s="177">
        <v>2</v>
      </c>
      <c r="C305" s="165"/>
      <c r="D305" s="167">
        <v>4203790</v>
      </c>
      <c r="E305" s="141"/>
    </row>
    <row r="306" spans="1:5" x14ac:dyDescent="0.3">
      <c r="A306" s="146">
        <v>44336</v>
      </c>
      <c r="B306" s="177">
        <v>3</v>
      </c>
      <c r="C306" s="165"/>
      <c r="D306" s="167">
        <v>2001312</v>
      </c>
      <c r="E306" s="141"/>
    </row>
    <row r="307" spans="1:5" x14ac:dyDescent="0.3">
      <c r="A307" s="146">
        <v>44367</v>
      </c>
      <c r="B307" s="177">
        <v>3</v>
      </c>
      <c r="C307" s="165"/>
      <c r="D307" s="167">
        <v>2146053</v>
      </c>
      <c r="E307" s="141"/>
    </row>
    <row r="308" spans="1:5" x14ac:dyDescent="0.3">
      <c r="A308" s="146">
        <v>44397</v>
      </c>
      <c r="B308" s="177">
        <v>1</v>
      </c>
      <c r="C308" s="165"/>
      <c r="D308" s="167">
        <v>16070000</v>
      </c>
      <c r="E308" s="141"/>
    </row>
    <row r="309" spans="1:5" x14ac:dyDescent="0.3">
      <c r="A309" s="146">
        <v>44428</v>
      </c>
      <c r="B309" s="177">
        <v>2</v>
      </c>
      <c r="C309" s="165"/>
      <c r="D309" s="167">
        <v>2760737</v>
      </c>
      <c r="E309" s="141"/>
    </row>
    <row r="310" spans="1:5" x14ac:dyDescent="0.3">
      <c r="A310" s="146">
        <v>44459</v>
      </c>
      <c r="B310" s="177">
        <v>3</v>
      </c>
      <c r="C310" s="165"/>
      <c r="D310" s="167">
        <v>6911116</v>
      </c>
      <c r="E310" s="141"/>
    </row>
    <row r="311" spans="1:5" x14ac:dyDescent="0.3">
      <c r="A311" s="146">
        <v>44489</v>
      </c>
      <c r="B311" s="177">
        <v>6</v>
      </c>
      <c r="C311" s="165"/>
      <c r="D311" s="167">
        <v>3970000</v>
      </c>
      <c r="E311" s="141"/>
    </row>
    <row r="312" spans="1:5" x14ac:dyDescent="0.3">
      <c r="A312" s="146">
        <v>44520</v>
      </c>
      <c r="B312" s="177">
        <v>0</v>
      </c>
      <c r="C312" s="165"/>
      <c r="D312" s="167">
        <v>0</v>
      </c>
      <c r="E312" s="141"/>
    </row>
    <row r="313" spans="1:5" ht="14.5" thickBot="1" x14ac:dyDescent="0.35">
      <c r="A313" s="147">
        <v>44550</v>
      </c>
      <c r="B313" s="178">
        <v>2</v>
      </c>
      <c r="C313" s="165"/>
      <c r="D313" s="174">
        <v>2573400</v>
      </c>
      <c r="E313" s="141"/>
    </row>
    <row r="314" spans="1:5" x14ac:dyDescent="0.3">
      <c r="A314" s="145">
        <v>44581</v>
      </c>
      <c r="B314" s="175">
        <v>6</v>
      </c>
      <c r="C314" s="165"/>
      <c r="D314" s="176">
        <v>15105304</v>
      </c>
      <c r="E314" s="141"/>
    </row>
    <row r="315" spans="1:5" x14ac:dyDescent="0.3">
      <c r="A315" s="146">
        <v>44612</v>
      </c>
      <c r="B315" s="177">
        <v>2</v>
      </c>
      <c r="C315" s="165"/>
      <c r="D315" s="167">
        <v>690000</v>
      </c>
      <c r="E315" s="141"/>
    </row>
    <row r="316" spans="1:5" x14ac:dyDescent="0.3">
      <c r="A316" s="148">
        <v>44640</v>
      </c>
      <c r="B316" s="177">
        <v>3</v>
      </c>
      <c r="C316" s="165"/>
      <c r="D316" s="167">
        <v>9267736</v>
      </c>
      <c r="E316" s="141"/>
    </row>
    <row r="317" spans="1:5" x14ac:dyDescent="0.3">
      <c r="A317" s="146">
        <v>44671</v>
      </c>
      <c r="B317" s="177">
        <v>3</v>
      </c>
      <c r="C317" s="165"/>
      <c r="D317" s="167">
        <f>900000+450000+520000</f>
        <v>1870000</v>
      </c>
      <c r="E317" s="141"/>
    </row>
    <row r="318" spans="1:5" x14ac:dyDescent="0.3">
      <c r="A318" s="148">
        <v>44701</v>
      </c>
      <c r="B318" s="177">
        <v>3</v>
      </c>
      <c r="C318" s="165"/>
      <c r="D318" s="167">
        <v>2466480</v>
      </c>
      <c r="E318" s="141"/>
    </row>
    <row r="319" spans="1:5" x14ac:dyDescent="0.3">
      <c r="A319" s="146">
        <v>44732</v>
      </c>
      <c r="B319" s="177">
        <v>2</v>
      </c>
      <c r="C319" s="165"/>
      <c r="D319" s="167">
        <v>2184000</v>
      </c>
      <c r="E319" s="141"/>
    </row>
    <row r="320" spans="1:5" x14ac:dyDescent="0.3">
      <c r="A320" s="148">
        <v>44762</v>
      </c>
      <c r="B320" s="177">
        <v>4</v>
      </c>
      <c r="C320" s="165"/>
      <c r="D320" s="167">
        <v>20141000</v>
      </c>
      <c r="E320" s="141"/>
    </row>
    <row r="321" spans="1:5" x14ac:dyDescent="0.3">
      <c r="A321" s="146">
        <v>44793</v>
      </c>
      <c r="B321" s="177">
        <v>6</v>
      </c>
      <c r="C321" s="165"/>
      <c r="D321" s="167">
        <v>33654177</v>
      </c>
      <c r="E321" s="141"/>
    </row>
    <row r="322" spans="1:5" x14ac:dyDescent="0.3">
      <c r="A322" s="148">
        <v>44824</v>
      </c>
      <c r="B322" s="177">
        <v>3</v>
      </c>
      <c r="C322" s="165"/>
      <c r="D322" s="167">
        <v>37197605</v>
      </c>
      <c r="E322" s="141"/>
    </row>
    <row r="323" spans="1:5" x14ac:dyDescent="0.3">
      <c r="A323" s="146">
        <v>44854</v>
      </c>
      <c r="B323" s="177">
        <v>2</v>
      </c>
      <c r="C323" s="165"/>
      <c r="D323" s="167">
        <v>780000</v>
      </c>
      <c r="E323" s="141"/>
    </row>
    <row r="324" spans="1:5" x14ac:dyDescent="0.3">
      <c r="A324" s="148">
        <v>44885</v>
      </c>
      <c r="B324" s="177">
        <v>4</v>
      </c>
      <c r="C324" s="165"/>
      <c r="D324" s="167">
        <v>3320000</v>
      </c>
      <c r="E324" s="141"/>
    </row>
    <row r="325" spans="1:5" ht="14.5" thickBot="1" x14ac:dyDescent="0.35">
      <c r="A325" s="147">
        <v>44915</v>
      </c>
      <c r="B325" s="178">
        <v>2</v>
      </c>
      <c r="C325" s="165"/>
      <c r="D325" s="167">
        <v>2519795</v>
      </c>
      <c r="E325" s="141"/>
    </row>
    <row r="326" spans="1:5" x14ac:dyDescent="0.3">
      <c r="A326" s="145">
        <v>44946</v>
      </c>
      <c r="B326" s="175">
        <v>2</v>
      </c>
      <c r="C326" s="165"/>
      <c r="D326" s="176">
        <v>47554854</v>
      </c>
      <c r="E326" s="141"/>
    </row>
    <row r="327" spans="1:5" x14ac:dyDescent="0.3">
      <c r="A327" s="146">
        <v>44977</v>
      </c>
      <c r="B327" s="177">
        <v>10</v>
      </c>
      <c r="C327" s="165"/>
      <c r="D327" s="167">
        <v>23184389</v>
      </c>
      <c r="E327" s="141"/>
    </row>
    <row r="328" spans="1:5" x14ac:dyDescent="0.3">
      <c r="A328" s="148">
        <v>45005</v>
      </c>
      <c r="B328" s="177">
        <v>6</v>
      </c>
      <c r="C328" s="165"/>
      <c r="D328" s="167">
        <v>4784653</v>
      </c>
      <c r="E328" s="141"/>
    </row>
    <row r="329" spans="1:5" x14ac:dyDescent="0.3">
      <c r="A329" s="146">
        <v>45036</v>
      </c>
      <c r="B329" s="177">
        <v>2</v>
      </c>
      <c r="C329" s="165"/>
      <c r="D329" s="167">
        <v>600000</v>
      </c>
    </row>
    <row r="330" spans="1:5" x14ac:dyDescent="0.3">
      <c r="A330" s="148">
        <v>45066</v>
      </c>
      <c r="B330" s="177">
        <v>6</v>
      </c>
      <c r="C330" s="165"/>
      <c r="D330" s="167">
        <v>770000</v>
      </c>
    </row>
    <row r="331" spans="1:5" x14ac:dyDescent="0.3">
      <c r="A331" s="146">
        <v>45097</v>
      </c>
      <c r="B331" s="177">
        <v>5</v>
      </c>
      <c r="C331" s="165"/>
      <c r="D331" s="167">
        <v>9294088</v>
      </c>
      <c r="E331" s="141"/>
    </row>
    <row r="332" spans="1:5" s="137" customFormat="1" x14ac:dyDescent="0.3">
      <c r="A332" s="148">
        <v>45127</v>
      </c>
      <c r="B332" s="177">
        <v>2</v>
      </c>
      <c r="C332" s="165"/>
      <c r="D332" s="167">
        <v>1026400</v>
      </c>
      <c r="E332" s="155"/>
    </row>
    <row r="333" spans="1:5" x14ac:dyDescent="0.3">
      <c r="A333" s="146">
        <v>45158</v>
      </c>
      <c r="B333" s="177">
        <v>5</v>
      </c>
      <c r="C333" s="165"/>
      <c r="D333" s="167">
        <v>3480000</v>
      </c>
    </row>
    <row r="334" spans="1:5" x14ac:dyDescent="0.3">
      <c r="A334" s="148">
        <v>45189</v>
      </c>
      <c r="B334" s="177">
        <v>2</v>
      </c>
      <c r="C334" s="165"/>
      <c r="D334" s="167">
        <v>114924813</v>
      </c>
    </row>
    <row r="335" spans="1:5" x14ac:dyDescent="0.3">
      <c r="A335" s="146">
        <v>45219</v>
      </c>
      <c r="B335" s="177">
        <v>5</v>
      </c>
      <c r="C335" s="165"/>
      <c r="D335" s="167">
        <v>10083828</v>
      </c>
    </row>
    <row r="336" spans="1:5" x14ac:dyDescent="0.3">
      <c r="A336" s="148">
        <v>45250</v>
      </c>
      <c r="B336" s="177">
        <v>3</v>
      </c>
      <c r="C336" s="165"/>
      <c r="D336" s="167">
        <v>3572445</v>
      </c>
      <c r="E336" s="141"/>
    </row>
    <row r="337" spans="1:5" ht="14.5" thickBot="1" x14ac:dyDescent="0.35">
      <c r="A337" s="147">
        <v>45280</v>
      </c>
      <c r="B337" s="178">
        <v>2</v>
      </c>
      <c r="C337" s="165"/>
      <c r="D337" s="174">
        <v>19943982</v>
      </c>
      <c r="E337" s="141"/>
    </row>
    <row r="338" spans="1:5" x14ac:dyDescent="0.3">
      <c r="A338" s="145">
        <v>45311</v>
      </c>
      <c r="B338" s="175">
        <v>6</v>
      </c>
      <c r="C338" s="165"/>
      <c r="D338" s="176">
        <v>21511198</v>
      </c>
      <c r="E338" s="141"/>
    </row>
    <row r="339" spans="1:5" x14ac:dyDescent="0.3">
      <c r="A339" s="146">
        <v>45342</v>
      </c>
      <c r="B339" s="177">
        <v>2</v>
      </c>
      <c r="C339" s="165"/>
      <c r="D339" s="167">
        <v>2921347</v>
      </c>
      <c r="E339" s="141"/>
    </row>
    <row r="340" spans="1:5" x14ac:dyDescent="0.3">
      <c r="A340" s="146">
        <v>45371</v>
      </c>
      <c r="B340" s="177">
        <v>5</v>
      </c>
      <c r="C340" s="165"/>
      <c r="D340" s="167">
        <v>18305590</v>
      </c>
      <c r="E340" s="141"/>
    </row>
    <row r="341" spans="1:5" x14ac:dyDescent="0.3">
      <c r="A341" s="148">
        <v>45402</v>
      </c>
      <c r="B341" s="177">
        <v>8</v>
      </c>
      <c r="C341" s="165"/>
      <c r="D341" s="167">
        <v>13697626</v>
      </c>
    </row>
    <row r="342" spans="1:5" x14ac:dyDescent="0.3">
      <c r="A342" s="146">
        <v>45432</v>
      </c>
      <c r="B342" s="177">
        <v>5</v>
      </c>
      <c r="C342" s="165"/>
      <c r="D342" s="167">
        <v>21403798</v>
      </c>
    </row>
    <row r="343" spans="1:5" x14ac:dyDescent="0.3">
      <c r="A343" s="146">
        <v>45463</v>
      </c>
      <c r="B343" s="177">
        <v>3</v>
      </c>
      <c r="C343" s="165"/>
      <c r="D343" s="167">
        <v>4217595</v>
      </c>
      <c r="E343" s="141"/>
    </row>
    <row r="344" spans="1:5" s="137" customFormat="1" x14ac:dyDescent="0.3">
      <c r="A344" s="148">
        <v>45493</v>
      </c>
      <c r="B344" s="177">
        <v>6</v>
      </c>
      <c r="C344" s="165"/>
      <c r="D344" s="167">
        <v>99582887</v>
      </c>
      <c r="E344" s="155"/>
    </row>
    <row r="345" spans="1:5" x14ac:dyDescent="0.3">
      <c r="A345" s="146">
        <v>45524</v>
      </c>
      <c r="B345" s="177">
        <v>4</v>
      </c>
      <c r="C345" s="165"/>
      <c r="D345" s="167">
        <v>6048669</v>
      </c>
    </row>
    <row r="346" spans="1:5" x14ac:dyDescent="0.3">
      <c r="A346" s="146">
        <v>45555</v>
      </c>
      <c r="B346" s="177">
        <v>3</v>
      </c>
      <c r="C346" s="165"/>
      <c r="D346" s="167">
        <v>28867181</v>
      </c>
    </row>
    <row r="347" spans="1:5" x14ac:dyDescent="0.3">
      <c r="A347" s="148">
        <v>45585</v>
      </c>
      <c r="B347" s="177">
        <v>2</v>
      </c>
      <c r="C347" s="165"/>
      <c r="D347" s="167">
        <v>5467688</v>
      </c>
    </row>
    <row r="348" spans="1:5" x14ac:dyDescent="0.3">
      <c r="A348" s="146">
        <v>45616</v>
      </c>
      <c r="B348" s="177">
        <v>2</v>
      </c>
      <c r="C348" s="165"/>
      <c r="D348" s="167">
        <v>2100000</v>
      </c>
      <c r="E348" s="141"/>
    </row>
    <row r="349" spans="1:5" ht="14.5" thickBot="1" x14ac:dyDescent="0.35">
      <c r="A349" s="147">
        <v>45646</v>
      </c>
      <c r="B349" s="178">
        <v>2</v>
      </c>
      <c r="C349" s="165"/>
      <c r="D349" s="174">
        <v>797807</v>
      </c>
      <c r="E349" s="141"/>
    </row>
    <row r="350" spans="1:5" x14ac:dyDescent="0.3">
      <c r="A350" s="145">
        <v>45686</v>
      </c>
      <c r="B350" s="175">
        <v>1</v>
      </c>
      <c r="C350" s="165"/>
      <c r="D350" s="176">
        <v>9698485</v>
      </c>
      <c r="E350" s="141"/>
    </row>
    <row r="351" spans="1:5" x14ac:dyDescent="0.3">
      <c r="A351" s="146">
        <v>45716</v>
      </c>
      <c r="B351" s="177">
        <v>1</v>
      </c>
      <c r="C351" s="165"/>
      <c r="D351" s="167">
        <v>28780341</v>
      </c>
      <c r="E351" s="141"/>
    </row>
    <row r="352" spans="1:5" x14ac:dyDescent="0.3">
      <c r="A352" s="146">
        <v>45746</v>
      </c>
      <c r="B352" s="177">
        <v>9</v>
      </c>
      <c r="C352" s="165"/>
      <c r="D352" s="167">
        <v>28428902</v>
      </c>
      <c r="E352" s="141"/>
    </row>
    <row r="353" spans="1:5" x14ac:dyDescent="0.3">
      <c r="A353" s="148">
        <v>45776</v>
      </c>
      <c r="B353" s="177">
        <v>6</v>
      </c>
      <c r="C353" s="165"/>
      <c r="D353" s="167">
        <v>4125666</v>
      </c>
    </row>
    <row r="354" spans="1:5" x14ac:dyDescent="0.3">
      <c r="A354" s="146">
        <v>45806</v>
      </c>
      <c r="B354" s="177">
        <v>2</v>
      </c>
      <c r="C354" s="165"/>
      <c r="D354" s="167">
        <v>1195000</v>
      </c>
    </row>
    <row r="355" spans="1:5" x14ac:dyDescent="0.3">
      <c r="A355" s="146">
        <v>45837</v>
      </c>
      <c r="B355" s="177">
        <v>8</v>
      </c>
      <c r="C355" s="165"/>
      <c r="D355" s="167">
        <v>32319724</v>
      </c>
      <c r="E355" s="141"/>
    </row>
    <row r="356" spans="1:5" s="137" customFormat="1" x14ac:dyDescent="0.3">
      <c r="A356" s="148">
        <v>45867</v>
      </c>
      <c r="B356" s="177"/>
      <c r="C356" s="165"/>
      <c r="D356" s="167"/>
      <c r="E356" s="155"/>
    </row>
    <row r="357" spans="1:5" x14ac:dyDescent="0.3">
      <c r="A357" s="146">
        <v>45897</v>
      </c>
      <c r="B357" s="177"/>
      <c r="C357" s="165"/>
      <c r="D357" s="167"/>
    </row>
    <row r="358" spans="1:5" x14ac:dyDescent="0.3">
      <c r="A358" s="146">
        <v>45930</v>
      </c>
      <c r="B358" s="177"/>
      <c r="C358" s="165"/>
      <c r="D358" s="167"/>
    </row>
    <row r="359" spans="1:5" x14ac:dyDescent="0.3">
      <c r="A359" s="148">
        <v>45959</v>
      </c>
      <c r="B359" s="177"/>
      <c r="C359" s="165"/>
      <c r="D359" s="167"/>
    </row>
    <row r="360" spans="1:5" x14ac:dyDescent="0.3">
      <c r="A360" s="146">
        <v>45990</v>
      </c>
      <c r="B360" s="177"/>
      <c r="C360" s="165"/>
      <c r="D360" s="167"/>
      <c r="E360" s="141"/>
    </row>
    <row r="361" spans="1:5" ht="14.5" thickBot="1" x14ac:dyDescent="0.35">
      <c r="A361" s="147">
        <v>46020</v>
      </c>
      <c r="B361" s="178"/>
      <c r="C361" s="165"/>
      <c r="D361" s="174"/>
      <c r="E361" s="141"/>
    </row>
    <row r="362" spans="1:5" ht="14.5" thickBot="1" x14ac:dyDescent="0.35"/>
    <row r="363" spans="1:5" ht="56.5" thickBot="1" x14ac:dyDescent="0.35">
      <c r="A363" s="150" t="s">
        <v>1</v>
      </c>
      <c r="B363" s="151" t="s">
        <v>11</v>
      </c>
      <c r="D363" s="152" t="s">
        <v>12</v>
      </c>
    </row>
    <row r="364" spans="1:5" x14ac:dyDescent="0.3">
      <c r="A364" s="153">
        <v>1996</v>
      </c>
      <c r="B364" s="79">
        <f>SUM(B2:B13)</f>
        <v>81</v>
      </c>
      <c r="D364" s="76">
        <f>SUM(D2:D13)</f>
        <v>49167788</v>
      </c>
    </row>
    <row r="365" spans="1:5" x14ac:dyDescent="0.3">
      <c r="A365" s="154">
        <v>1997</v>
      </c>
      <c r="B365" s="6">
        <f ca="1">SUM(OFFSET($B$2,(12*(ROW(B2)-1)),0,12,1))</f>
        <v>94</v>
      </c>
      <c r="D365" s="16">
        <f ca="1">SUM(OFFSET($D$2,(12*(ROW(D2)-1)),0,12,1))</f>
        <v>44790545</v>
      </c>
    </row>
    <row r="366" spans="1:5" x14ac:dyDescent="0.3">
      <c r="A366" s="154">
        <v>1998</v>
      </c>
      <c r="B366" s="6">
        <f t="shared" ref="B366:B382" ca="1" si="0">SUM(OFFSET($B$2,(12*(ROW(B3)-1)),0,12,1))</f>
        <v>126</v>
      </c>
      <c r="D366" s="16">
        <f t="shared" ref="D366:D382" ca="1" si="1">SUM(OFFSET($D$2,(12*(ROW(D3)-1)),0,12,1))</f>
        <v>92149642</v>
      </c>
    </row>
    <row r="367" spans="1:5" x14ac:dyDescent="0.3">
      <c r="A367" s="154">
        <v>1999</v>
      </c>
      <c r="B367" s="6">
        <f t="shared" ca="1" si="0"/>
        <v>70</v>
      </c>
      <c r="D367" s="16">
        <f t="shared" ca="1" si="1"/>
        <v>67540765</v>
      </c>
    </row>
    <row r="368" spans="1:5" x14ac:dyDescent="0.3">
      <c r="A368" s="154">
        <v>2000</v>
      </c>
      <c r="B368" s="6">
        <f t="shared" ca="1" si="0"/>
        <v>118</v>
      </c>
      <c r="D368" s="16">
        <f t="shared" ca="1" si="1"/>
        <v>62995120</v>
      </c>
    </row>
    <row r="369" spans="1:4" x14ac:dyDescent="0.3">
      <c r="A369" s="154">
        <v>2001</v>
      </c>
      <c r="B369" s="6">
        <f ca="1">SUM(OFFSET($B$2,(12*(ROW(B6)-1)),0,12,1))</f>
        <v>97</v>
      </c>
      <c r="D369" s="16">
        <f t="shared" ca="1" si="1"/>
        <v>69359109</v>
      </c>
    </row>
    <row r="370" spans="1:4" x14ac:dyDescent="0.3">
      <c r="A370" s="154">
        <v>2002</v>
      </c>
      <c r="B370" s="6">
        <f t="shared" ca="1" si="0"/>
        <v>98</v>
      </c>
      <c r="D370" s="16">
        <f t="shared" ca="1" si="1"/>
        <v>106676347</v>
      </c>
    </row>
    <row r="371" spans="1:4" x14ac:dyDescent="0.3">
      <c r="A371" s="154">
        <v>2003</v>
      </c>
      <c r="B371" s="6">
        <f t="shared" ca="1" si="0"/>
        <v>102</v>
      </c>
      <c r="D371" s="16">
        <f t="shared" ca="1" si="1"/>
        <v>82424907</v>
      </c>
    </row>
    <row r="372" spans="1:4" x14ac:dyDescent="0.3">
      <c r="A372" s="154">
        <v>2004</v>
      </c>
      <c r="B372" s="6">
        <f t="shared" ca="1" si="0"/>
        <v>101</v>
      </c>
      <c r="D372" s="16">
        <f t="shared" ca="1" si="1"/>
        <v>73756638.879999995</v>
      </c>
    </row>
    <row r="373" spans="1:4" x14ac:dyDescent="0.3">
      <c r="A373" s="154">
        <v>2005</v>
      </c>
      <c r="B373" s="6">
        <f t="shared" ca="1" si="0"/>
        <v>86</v>
      </c>
      <c r="D373" s="16">
        <f t="shared" ca="1" si="1"/>
        <v>78739534</v>
      </c>
    </row>
    <row r="374" spans="1:4" x14ac:dyDescent="0.3">
      <c r="A374" s="154">
        <v>2006</v>
      </c>
      <c r="B374" s="6">
        <f t="shared" ca="1" si="0"/>
        <v>99</v>
      </c>
      <c r="D374" s="16">
        <f t="shared" ca="1" si="1"/>
        <v>60578294.590000004</v>
      </c>
    </row>
    <row r="375" spans="1:4" x14ac:dyDescent="0.3">
      <c r="A375" s="154">
        <v>2007</v>
      </c>
      <c r="B375" s="6">
        <f t="shared" ca="1" si="0"/>
        <v>114</v>
      </c>
      <c r="D375" s="16">
        <f t="shared" ca="1" si="1"/>
        <v>147343745</v>
      </c>
    </row>
    <row r="376" spans="1:4" x14ac:dyDescent="0.3">
      <c r="A376" s="154">
        <v>2008</v>
      </c>
      <c r="B376" s="6">
        <f t="shared" ca="1" si="0"/>
        <v>89</v>
      </c>
      <c r="D376" s="16">
        <f t="shared" ca="1" si="1"/>
        <v>79237185</v>
      </c>
    </row>
    <row r="377" spans="1:4" x14ac:dyDescent="0.3">
      <c r="A377" s="154">
        <v>2009</v>
      </c>
      <c r="B377" s="6">
        <f t="shared" ca="1" si="0"/>
        <v>71</v>
      </c>
      <c r="D377" s="16">
        <f t="shared" ca="1" si="1"/>
        <v>175909776</v>
      </c>
    </row>
    <row r="378" spans="1:4" x14ac:dyDescent="0.3">
      <c r="A378" s="154">
        <v>2010</v>
      </c>
      <c r="B378" s="6">
        <f t="shared" ca="1" si="0"/>
        <v>51</v>
      </c>
      <c r="D378" s="16">
        <f t="shared" ca="1" si="1"/>
        <v>98653181</v>
      </c>
    </row>
    <row r="379" spans="1:4" x14ac:dyDescent="0.3">
      <c r="A379" s="154">
        <v>2011</v>
      </c>
      <c r="B379" s="6">
        <f t="shared" ca="1" si="0"/>
        <v>52</v>
      </c>
      <c r="D379" s="16">
        <f t="shared" ca="1" si="1"/>
        <v>76226177</v>
      </c>
    </row>
    <row r="380" spans="1:4" x14ac:dyDescent="0.3">
      <c r="A380" s="154">
        <v>2012</v>
      </c>
      <c r="B380" s="6">
        <f t="shared" ca="1" si="0"/>
        <v>45</v>
      </c>
      <c r="D380" s="16">
        <f t="shared" ca="1" si="1"/>
        <v>56556842</v>
      </c>
    </row>
    <row r="381" spans="1:4" x14ac:dyDescent="0.3">
      <c r="A381" s="154">
        <v>2013</v>
      </c>
      <c r="B381" s="6">
        <f t="shared" ca="1" si="0"/>
        <v>66</v>
      </c>
      <c r="D381" s="16">
        <f t="shared" ca="1" si="1"/>
        <v>78333433</v>
      </c>
    </row>
    <row r="382" spans="1:4" x14ac:dyDescent="0.3">
      <c r="A382" s="154">
        <v>2014</v>
      </c>
      <c r="B382" s="6">
        <f t="shared" ca="1" si="0"/>
        <v>63</v>
      </c>
      <c r="D382" s="16">
        <f t="shared" ca="1" si="1"/>
        <v>103497363</v>
      </c>
    </row>
    <row r="383" spans="1:4" x14ac:dyDescent="0.3">
      <c r="A383" s="154">
        <v>2015</v>
      </c>
      <c r="B383" s="6">
        <f>SUM(B230:B241)</f>
        <v>65</v>
      </c>
      <c r="D383" s="16">
        <f ca="1">SUM(OFFSET($D$2,(12*(ROW(D20)-1)),0,12,1))</f>
        <v>133335747.58</v>
      </c>
    </row>
    <row r="384" spans="1:4" x14ac:dyDescent="0.3">
      <c r="A384" s="154">
        <v>2016</v>
      </c>
      <c r="B384" s="6">
        <f>SUM(B242:B253)</f>
        <v>39</v>
      </c>
      <c r="D384" s="16">
        <f ca="1">SUM(OFFSET($D$2,(12*(ROW(D21)-1)),0,12,1))</f>
        <v>58725687</v>
      </c>
    </row>
    <row r="385" spans="1:4" x14ac:dyDescent="0.3">
      <c r="A385" s="154">
        <v>2017</v>
      </c>
      <c r="B385" s="6">
        <f>SUM(B254:B265)</f>
        <v>47</v>
      </c>
      <c r="D385" s="16">
        <f ca="1">SUM(OFFSET($D$2,(12*(ROW(D22)-1)),0,12,1))</f>
        <v>72480318</v>
      </c>
    </row>
    <row r="386" spans="1:4" x14ac:dyDescent="0.3">
      <c r="A386" s="154">
        <v>2018</v>
      </c>
      <c r="B386" s="6">
        <f>SUM(B266:B277)</f>
        <v>38</v>
      </c>
      <c r="D386" s="16">
        <f ca="1">SUM(OFFSET($D$2,(12*(ROW(D23)-1)),0,12,1))</f>
        <v>118444829</v>
      </c>
    </row>
    <row r="387" spans="1:4" x14ac:dyDescent="0.3">
      <c r="A387" s="154">
        <v>2019</v>
      </c>
      <c r="B387" s="6">
        <f>SUM(B278:B289)</f>
        <v>44</v>
      </c>
      <c r="D387" s="16">
        <f>SUM(D278:D289)</f>
        <v>103755465</v>
      </c>
    </row>
    <row r="388" spans="1:4" x14ac:dyDescent="0.3">
      <c r="A388" s="154">
        <v>2020</v>
      </c>
      <c r="B388" s="6">
        <f>SUM(B290:B301)</f>
        <v>36</v>
      </c>
      <c r="D388" s="16">
        <f>SUM(D290:D301)</f>
        <v>64692064</v>
      </c>
    </row>
    <row r="389" spans="1:4" x14ac:dyDescent="0.3">
      <c r="A389" s="156">
        <v>2021</v>
      </c>
      <c r="B389" s="6">
        <f>SUM(B302:B313)</f>
        <v>28</v>
      </c>
      <c r="D389" s="16">
        <f>SUM(D302:D313)</f>
        <v>44469408</v>
      </c>
    </row>
    <row r="390" spans="1:4" x14ac:dyDescent="0.3">
      <c r="A390" s="238">
        <v>2022</v>
      </c>
      <c r="B390" s="6">
        <f>SUM(B314:B325)</f>
        <v>40</v>
      </c>
      <c r="C390" s="158"/>
      <c r="D390" s="16">
        <f>SUM(D314:D325)</f>
        <v>129196097</v>
      </c>
    </row>
    <row r="391" spans="1:4" x14ac:dyDescent="0.3">
      <c r="A391" s="238">
        <v>2023</v>
      </c>
      <c r="B391" s="6">
        <f>SUM(B326:B337)</f>
        <v>50</v>
      </c>
      <c r="C391" s="158"/>
      <c r="D391" s="16">
        <f>SUM(D326:D337)</f>
        <v>239219452</v>
      </c>
    </row>
    <row r="392" spans="1:4" x14ac:dyDescent="0.3">
      <c r="A392" s="238">
        <v>2024</v>
      </c>
      <c r="B392" s="6">
        <f>SUM(B338:B349)</f>
        <v>48</v>
      </c>
      <c r="C392" s="158"/>
      <c r="D392" s="16">
        <f>SUM(D338:D349)</f>
        <v>224921386</v>
      </c>
    </row>
    <row r="393" spans="1:4" ht="14.5" thickBot="1" x14ac:dyDescent="0.35">
      <c r="A393" s="157" t="s">
        <v>132</v>
      </c>
      <c r="B393" s="239">
        <f>SUM(B350:B361)</f>
        <v>27</v>
      </c>
      <c r="C393" s="158"/>
      <c r="D393" s="240">
        <f>SUM(D350:D361)</f>
        <v>104548118</v>
      </c>
    </row>
    <row r="394" spans="1:4" ht="14.5" thickBot="1" x14ac:dyDescent="0.35"/>
    <row r="395" spans="1:4" ht="56.5" thickBot="1" x14ac:dyDescent="0.35">
      <c r="A395" s="159"/>
      <c r="B395" s="136" t="s">
        <v>11</v>
      </c>
      <c r="D395" s="138" t="s">
        <v>12</v>
      </c>
    </row>
    <row r="396" spans="1:4" x14ac:dyDescent="0.3">
      <c r="A396" s="160" t="s">
        <v>128</v>
      </c>
      <c r="B396" s="179">
        <f>SUM(B338:B343)</f>
        <v>29</v>
      </c>
      <c r="C396" s="165"/>
      <c r="D396" s="176">
        <f>SUM(D338:D343)</f>
        <v>82057154</v>
      </c>
    </row>
    <row r="397" spans="1:4" x14ac:dyDescent="0.3">
      <c r="A397" s="161" t="s">
        <v>130</v>
      </c>
      <c r="B397" s="170">
        <f>SUM(B350:B361)</f>
        <v>27</v>
      </c>
      <c r="C397" s="180"/>
      <c r="D397" s="167">
        <f>SUM(D350:D361)</f>
        <v>104548118</v>
      </c>
    </row>
    <row r="398" spans="1:4" ht="28.5" thickBot="1" x14ac:dyDescent="0.35">
      <c r="A398" s="162" t="s">
        <v>2</v>
      </c>
      <c r="B398" s="181">
        <f>(B397-B396)/B396</f>
        <v>-6.8965517241379309E-2</v>
      </c>
      <c r="C398" s="165"/>
      <c r="D398" s="181">
        <f>(D397-D396)/D396</f>
        <v>0.27408900874139508</v>
      </c>
    </row>
    <row r="399" spans="1:4" ht="14.5" thickBot="1" x14ac:dyDescent="0.35"/>
    <row r="400" spans="1:4" ht="56.5" thickBot="1" x14ac:dyDescent="0.35">
      <c r="A400" s="159"/>
      <c r="B400" s="136" t="s">
        <v>11</v>
      </c>
      <c r="D400" s="138" t="s">
        <v>12</v>
      </c>
    </row>
    <row r="401" spans="1:4" ht="28" x14ac:dyDescent="0.3">
      <c r="A401" s="163" t="s">
        <v>129</v>
      </c>
      <c r="B401" s="179">
        <f>B343</f>
        <v>3</v>
      </c>
      <c r="C401" s="165"/>
      <c r="D401" s="176">
        <f>D343</f>
        <v>4217595</v>
      </c>
    </row>
    <row r="402" spans="1:4" ht="28" x14ac:dyDescent="0.3">
      <c r="A402" s="164" t="s">
        <v>131</v>
      </c>
      <c r="B402" s="170">
        <f>B355</f>
        <v>8</v>
      </c>
      <c r="C402" s="165"/>
      <c r="D402" s="167">
        <f>D355</f>
        <v>32319724</v>
      </c>
    </row>
    <row r="403" spans="1:4" ht="28.5" thickBot="1" x14ac:dyDescent="0.35">
      <c r="A403" s="162" t="s">
        <v>2</v>
      </c>
      <c r="B403" s="181">
        <f>(B402-B401)/B401</f>
        <v>1.6666666666666667</v>
      </c>
      <c r="C403" s="165"/>
      <c r="D403" s="181">
        <f>(D402-D401)/D401</f>
        <v>6.6630695929789372</v>
      </c>
    </row>
  </sheetData>
  <pageMargins left="0.7" right="0.7" top="0.75" bottom="0.75" header="0.3" footer="0.3"/>
  <pageSetup orientation="portrait" verticalDpi="0" r:id="rId1"/>
  <ignoredErrors>
    <ignoredError sqref="B364:D388 C396 C397 C389:D38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103"/>
  <sheetViews>
    <sheetView workbookViewId="0">
      <pane ySplit="1" topLeftCell="A17" activePane="bottomLeft" state="frozen"/>
      <selection pane="bottomLeft" activeCell="C71" sqref="C71"/>
    </sheetView>
  </sheetViews>
  <sheetFormatPr defaultRowHeight="14.5" x14ac:dyDescent="0.35"/>
  <cols>
    <col min="1" max="1" width="13.81640625" style="10" customWidth="1"/>
    <col min="2" max="2" width="16.453125" style="8" customWidth="1"/>
    <col min="8" max="8" width="15.54296875" bestFit="1" customWidth="1"/>
    <col min="9" max="9" width="10.1796875" bestFit="1" customWidth="1"/>
  </cols>
  <sheetData>
    <row r="1" spans="1:9" s="4" customFormat="1" ht="43.5" x14ac:dyDescent="0.35">
      <c r="A1" s="1" t="s">
        <v>74</v>
      </c>
      <c r="B1" s="2" t="s">
        <v>73</v>
      </c>
    </row>
    <row r="2" spans="1:9" x14ac:dyDescent="0.35">
      <c r="A2" s="5" t="s">
        <v>17</v>
      </c>
      <c r="B2" s="80">
        <v>0.05</v>
      </c>
      <c r="D2" s="20"/>
      <c r="E2" s="24"/>
    </row>
    <row r="3" spans="1:9" x14ac:dyDescent="0.35">
      <c r="A3" s="5" t="s">
        <v>18</v>
      </c>
      <c r="B3" s="80">
        <v>0.05</v>
      </c>
      <c r="D3" s="20"/>
      <c r="E3" s="24"/>
      <c r="I3" s="37"/>
    </row>
    <row r="4" spans="1:9" x14ac:dyDescent="0.35">
      <c r="A4" s="5" t="s">
        <v>20</v>
      </c>
      <c r="B4" s="80">
        <v>6.6000000000000003E-2</v>
      </c>
      <c r="D4" s="20"/>
      <c r="E4" s="24"/>
      <c r="I4" s="37"/>
    </row>
    <row r="5" spans="1:9" x14ac:dyDescent="0.35">
      <c r="A5" s="5" t="s">
        <v>21</v>
      </c>
      <c r="B5" s="80">
        <v>6.3E-2</v>
      </c>
      <c r="D5" s="20"/>
      <c r="E5" s="24"/>
      <c r="I5" s="37"/>
    </row>
    <row r="6" spans="1:9" x14ac:dyDescent="0.35">
      <c r="A6" s="5" t="s">
        <v>22</v>
      </c>
      <c r="B6" s="80">
        <v>3.5000000000000003E-2</v>
      </c>
      <c r="D6" s="20"/>
      <c r="E6" s="24"/>
      <c r="I6" s="37"/>
    </row>
    <row r="7" spans="1:9" x14ac:dyDescent="0.35">
      <c r="A7" s="5" t="s">
        <v>23</v>
      </c>
      <c r="B7" s="80">
        <v>2.0400000000000001E-2</v>
      </c>
      <c r="D7" s="20"/>
      <c r="E7" s="24"/>
      <c r="I7" s="37"/>
    </row>
    <row r="8" spans="1:9" x14ac:dyDescent="0.35">
      <c r="A8" s="5" t="s">
        <v>19</v>
      </c>
      <c r="B8" s="80">
        <v>3.2799999999999996E-2</v>
      </c>
      <c r="D8" s="20"/>
      <c r="E8" s="24"/>
      <c r="I8" s="38"/>
    </row>
    <row r="9" spans="1:9" x14ac:dyDescent="0.35">
      <c r="A9" s="5" t="s">
        <v>24</v>
      </c>
      <c r="B9" s="80">
        <v>7.0000000000000007E-2</v>
      </c>
      <c r="D9" s="20"/>
      <c r="E9" s="24"/>
      <c r="I9" s="38"/>
    </row>
    <row r="10" spans="1:9" x14ac:dyDescent="0.35">
      <c r="A10" s="5" t="s">
        <v>25</v>
      </c>
      <c r="B10" s="80">
        <v>7.4900000000000008E-2</v>
      </c>
      <c r="D10" s="20"/>
      <c r="E10" s="24"/>
      <c r="I10" s="38"/>
    </row>
    <row r="11" spans="1:9" x14ac:dyDescent="0.35">
      <c r="A11" s="5" t="s">
        <v>26</v>
      </c>
      <c r="B11" s="80">
        <v>6.7500000000000004E-2</v>
      </c>
      <c r="D11" s="20"/>
      <c r="E11" s="24"/>
      <c r="I11" s="38"/>
    </row>
    <row r="12" spans="1:9" x14ac:dyDescent="0.35">
      <c r="A12" s="5" t="s">
        <v>27</v>
      </c>
      <c r="B12" s="80">
        <v>3.9199999999999999E-2</v>
      </c>
      <c r="D12" s="20"/>
      <c r="E12" s="24"/>
      <c r="I12" s="38"/>
    </row>
    <row r="13" spans="1:9" x14ac:dyDescent="0.35">
      <c r="A13" s="5" t="s">
        <v>28</v>
      </c>
      <c r="B13" s="80">
        <v>5.4400000000000004E-2</v>
      </c>
      <c r="D13" s="20"/>
      <c r="E13" s="24"/>
      <c r="I13" s="38"/>
    </row>
    <row r="14" spans="1:9" x14ac:dyDescent="0.35">
      <c r="A14" s="5" t="s">
        <v>29</v>
      </c>
      <c r="B14" s="80">
        <v>5.4400000000000004E-2</v>
      </c>
      <c r="D14" s="20"/>
      <c r="E14" s="24"/>
      <c r="I14" s="38"/>
    </row>
    <row r="15" spans="1:9" x14ac:dyDescent="0.35">
      <c r="A15" s="5" t="s">
        <v>30</v>
      </c>
      <c r="B15" s="80">
        <v>4.4400000000000002E-2</v>
      </c>
      <c r="D15" s="20"/>
      <c r="E15" s="24"/>
      <c r="I15" s="38"/>
    </row>
    <row r="16" spans="1:9" x14ac:dyDescent="0.35">
      <c r="A16" s="5" t="s">
        <v>31</v>
      </c>
      <c r="B16" s="80">
        <v>3.9699999999999999E-2</v>
      </c>
      <c r="D16" s="20"/>
      <c r="E16" s="24"/>
      <c r="I16" s="38"/>
    </row>
    <row r="17" spans="1:9" x14ac:dyDescent="0.35">
      <c r="A17" s="5" t="s">
        <v>32</v>
      </c>
      <c r="B17" s="80">
        <v>5.6000000000000008E-3</v>
      </c>
      <c r="D17" s="20"/>
      <c r="E17" s="24"/>
      <c r="I17" s="38"/>
    </row>
    <row r="18" spans="1:9" x14ac:dyDescent="0.35">
      <c r="A18" s="5" t="s">
        <v>33</v>
      </c>
      <c r="B18" s="80">
        <v>7.4000000000000003E-3</v>
      </c>
      <c r="D18" s="20"/>
      <c r="E18" s="24"/>
      <c r="I18" s="38"/>
    </row>
    <row r="19" spans="1:9" x14ac:dyDescent="0.35">
      <c r="A19" s="5" t="s">
        <v>34</v>
      </c>
      <c r="B19" s="80">
        <v>6.7000000000000002E-3</v>
      </c>
      <c r="D19" s="20"/>
      <c r="E19" s="24"/>
      <c r="I19" s="38"/>
    </row>
    <row r="20" spans="1:9" x14ac:dyDescent="0.35">
      <c r="A20" s="5" t="s">
        <v>35</v>
      </c>
      <c r="B20" s="80">
        <v>5.1000000000000004E-3</v>
      </c>
      <c r="D20" s="20"/>
      <c r="E20" s="24"/>
      <c r="I20" s="38"/>
    </row>
    <row r="21" spans="1:9" x14ac:dyDescent="0.35">
      <c r="A21" s="5" t="s">
        <v>36</v>
      </c>
      <c r="B21" s="80">
        <v>1.55E-2</v>
      </c>
      <c r="D21" s="20"/>
      <c r="E21" s="24"/>
      <c r="I21" s="38"/>
    </row>
    <row r="22" spans="1:9" x14ac:dyDescent="0.35">
      <c r="A22" s="5" t="s">
        <v>37</v>
      </c>
      <c r="B22" s="80">
        <v>1.8000000000000002E-2</v>
      </c>
      <c r="D22" s="20"/>
      <c r="E22" s="24"/>
      <c r="I22" s="38"/>
    </row>
    <row r="23" spans="1:9" x14ac:dyDescent="0.35">
      <c r="A23" s="5" t="s">
        <v>38</v>
      </c>
      <c r="B23" s="80">
        <v>1.8100000000000002E-2</v>
      </c>
      <c r="D23" s="20"/>
      <c r="E23" s="24"/>
      <c r="I23" s="38"/>
    </row>
    <row r="24" spans="1:9" x14ac:dyDescent="0.35">
      <c r="A24" s="5" t="s">
        <v>39</v>
      </c>
      <c r="B24" s="80">
        <v>8.6999999999999994E-3</v>
      </c>
      <c r="D24" s="20"/>
      <c r="E24" s="24"/>
      <c r="I24" s="38"/>
    </row>
    <row r="25" spans="1:9" x14ac:dyDescent="0.35">
      <c r="A25" s="5" t="s">
        <v>40</v>
      </c>
      <c r="B25" s="80">
        <v>1.4800000000000001E-2</v>
      </c>
      <c r="D25" s="20"/>
      <c r="E25" s="24"/>
      <c r="I25" s="38"/>
    </row>
    <row r="26" spans="1:9" x14ac:dyDescent="0.35">
      <c r="A26" s="5" t="s">
        <v>41</v>
      </c>
      <c r="B26" s="80">
        <v>1.8500000000000003E-2</v>
      </c>
      <c r="D26" s="21"/>
      <c r="E26" s="24"/>
      <c r="I26" s="38"/>
    </row>
    <row r="27" spans="1:9" x14ac:dyDescent="0.35">
      <c r="A27" s="5" t="s">
        <v>42</v>
      </c>
      <c r="B27" s="80">
        <v>2.0099999999999996E-2</v>
      </c>
      <c r="D27" s="21"/>
      <c r="E27" s="24"/>
      <c r="I27" s="38"/>
    </row>
    <row r="28" spans="1:9" x14ac:dyDescent="0.35">
      <c r="A28" s="5" t="s">
        <v>43</v>
      </c>
      <c r="B28" s="80"/>
      <c r="D28" s="21"/>
      <c r="E28" s="24"/>
      <c r="I28" s="38"/>
    </row>
    <row r="29" spans="1:9" x14ac:dyDescent="0.35">
      <c r="A29" s="5" t="s">
        <v>44</v>
      </c>
      <c r="B29" s="80">
        <v>1.8799999999999997E-2</v>
      </c>
      <c r="D29" s="21"/>
      <c r="E29" s="24"/>
      <c r="I29" s="38"/>
    </row>
    <row r="30" spans="1:9" x14ac:dyDescent="0.35">
      <c r="A30" s="5" t="s">
        <v>45</v>
      </c>
      <c r="B30" s="80">
        <v>2.76E-2</v>
      </c>
      <c r="D30" s="22"/>
      <c r="E30" s="24"/>
      <c r="I30" s="38"/>
    </row>
    <row r="31" spans="1:9" x14ac:dyDescent="0.35">
      <c r="A31" s="5" t="s">
        <v>46</v>
      </c>
      <c r="B31" s="80">
        <v>4.0199999999999993E-2</v>
      </c>
      <c r="D31" s="22"/>
      <c r="E31" s="24"/>
      <c r="I31" s="38"/>
    </row>
    <row r="32" spans="1:9" x14ac:dyDescent="0.35">
      <c r="A32" s="5" t="s">
        <v>47</v>
      </c>
      <c r="B32" s="80">
        <v>5.7800000000000004E-2</v>
      </c>
      <c r="D32" s="22"/>
      <c r="E32" s="24"/>
      <c r="I32" s="38"/>
    </row>
    <row r="33" spans="1:9" x14ac:dyDescent="0.35">
      <c r="A33" s="5" t="s">
        <v>48</v>
      </c>
      <c r="B33" s="80"/>
      <c r="D33" s="22"/>
      <c r="E33" s="24"/>
      <c r="I33" s="38"/>
    </row>
    <row r="34" spans="1:9" x14ac:dyDescent="0.35">
      <c r="A34" s="5" t="s">
        <v>49</v>
      </c>
      <c r="B34" s="80">
        <v>5.8299999999999998E-2</v>
      </c>
      <c r="D34" s="22"/>
      <c r="E34" s="24"/>
      <c r="I34" s="38"/>
    </row>
    <row r="35" spans="1:9" x14ac:dyDescent="0.35">
      <c r="A35" s="5" t="s">
        <v>50</v>
      </c>
      <c r="B35" s="80">
        <v>5.2900000000000003E-2</v>
      </c>
      <c r="D35" s="22"/>
      <c r="E35" s="24"/>
      <c r="I35" s="38"/>
    </row>
    <row r="36" spans="1:9" x14ac:dyDescent="0.35">
      <c r="A36" s="5" t="s">
        <v>51</v>
      </c>
      <c r="B36" s="80">
        <v>4.2259999999999999E-2</v>
      </c>
      <c r="D36" s="22"/>
      <c r="E36" s="24"/>
      <c r="I36" s="38"/>
    </row>
    <row r="37" spans="1:9" x14ac:dyDescent="0.35">
      <c r="A37" s="5" t="s">
        <v>52</v>
      </c>
      <c r="B37" s="80"/>
      <c r="D37" s="22"/>
      <c r="E37" s="24"/>
      <c r="I37" s="38"/>
    </row>
    <row r="38" spans="1:9" x14ac:dyDescent="0.35">
      <c r="A38" s="5" t="s">
        <v>53</v>
      </c>
      <c r="B38" s="80">
        <v>4.9500000000000002E-2</v>
      </c>
      <c r="D38" s="22"/>
      <c r="E38" s="24"/>
      <c r="I38" s="38"/>
    </row>
    <row r="39" spans="1:9" x14ac:dyDescent="0.35">
      <c r="A39" s="5" t="s">
        <v>54</v>
      </c>
      <c r="B39" s="80">
        <v>5.1500000000000004E-2</v>
      </c>
      <c r="D39" s="22"/>
      <c r="E39" s="24"/>
      <c r="I39" s="38"/>
    </row>
    <row r="40" spans="1:9" x14ac:dyDescent="0.35">
      <c r="A40" s="5" t="s">
        <v>55</v>
      </c>
      <c r="B40" s="80">
        <v>3.2799999999999996E-2</v>
      </c>
      <c r="D40" s="22"/>
      <c r="E40" s="24"/>
      <c r="I40" s="38"/>
    </row>
    <row r="41" spans="1:9" x14ac:dyDescent="0.35">
      <c r="A41" s="5" t="s">
        <v>56</v>
      </c>
      <c r="B41" s="80"/>
      <c r="D41" s="22"/>
      <c r="E41" s="24"/>
      <c r="I41" s="38"/>
    </row>
    <row r="42" spans="1:9" x14ac:dyDescent="0.35">
      <c r="A42" s="5" t="s">
        <v>57</v>
      </c>
      <c r="B42" s="80">
        <v>5.4600000000000003E-2</v>
      </c>
      <c r="D42" s="22"/>
      <c r="E42" s="24"/>
      <c r="I42" s="38"/>
    </row>
    <row r="43" spans="1:9" x14ac:dyDescent="0.35">
      <c r="A43" s="5" t="s">
        <v>58</v>
      </c>
      <c r="B43" s="80">
        <v>5.5500000000000001E-2</v>
      </c>
      <c r="D43" s="22"/>
      <c r="E43" s="24"/>
      <c r="I43" s="38"/>
    </row>
    <row r="44" spans="1:9" x14ac:dyDescent="0.35">
      <c r="A44" s="5" t="s">
        <v>59</v>
      </c>
      <c r="B44" s="80">
        <v>4.6799999999999994E-2</v>
      </c>
      <c r="D44" s="22"/>
      <c r="E44" s="24"/>
      <c r="I44" s="38"/>
    </row>
    <row r="45" spans="1:9" x14ac:dyDescent="0.35">
      <c r="A45" s="5" t="s">
        <v>60</v>
      </c>
      <c r="B45" s="80"/>
      <c r="D45" s="22"/>
      <c r="E45" s="24"/>
      <c r="I45" s="38"/>
    </row>
    <row r="46" spans="1:9" x14ac:dyDescent="0.35">
      <c r="A46" s="5" t="s">
        <v>61</v>
      </c>
      <c r="B46" s="80">
        <v>5.4400000000000004E-2</v>
      </c>
      <c r="D46" s="22"/>
      <c r="E46" s="24"/>
      <c r="I46" s="38"/>
    </row>
    <row r="47" spans="1:9" x14ac:dyDescent="0.35">
      <c r="A47" s="5" t="s">
        <v>62</v>
      </c>
      <c r="B47" s="80"/>
      <c r="D47" s="22"/>
      <c r="E47" s="24"/>
      <c r="I47" s="38"/>
    </row>
    <row r="48" spans="1:9" x14ac:dyDescent="0.35">
      <c r="A48" s="5" t="s">
        <v>63</v>
      </c>
      <c r="B48" s="80">
        <v>4.7500000000000001E-2</v>
      </c>
      <c r="D48" s="22"/>
      <c r="E48" s="24"/>
      <c r="I48" s="38"/>
    </row>
    <row r="49" spans="1:9" x14ac:dyDescent="0.35">
      <c r="A49" s="5" t="s">
        <v>64</v>
      </c>
      <c r="B49" s="80"/>
      <c r="D49" s="22"/>
      <c r="E49" s="24"/>
      <c r="I49" s="38"/>
    </row>
    <row r="50" spans="1:9" x14ac:dyDescent="0.35">
      <c r="A50" s="5" t="s">
        <v>65</v>
      </c>
      <c r="B50" s="80">
        <v>4.53E-2</v>
      </c>
      <c r="D50" s="22"/>
      <c r="E50" s="24"/>
      <c r="I50" s="38"/>
    </row>
    <row r="51" spans="1:9" x14ac:dyDescent="0.35">
      <c r="A51" s="5" t="s">
        <v>66</v>
      </c>
      <c r="B51" s="80"/>
      <c r="D51" s="22"/>
      <c r="E51" s="24"/>
      <c r="I51" s="38"/>
    </row>
    <row r="52" spans="1:9" x14ac:dyDescent="0.35">
      <c r="A52" s="5" t="s">
        <v>67</v>
      </c>
      <c r="B52" s="80">
        <v>4.0599999999999997E-2</v>
      </c>
      <c r="D52" s="22"/>
      <c r="E52" s="24"/>
      <c r="I52" s="38"/>
    </row>
    <row r="53" spans="1:9" x14ac:dyDescent="0.35">
      <c r="A53" s="5" t="s">
        <v>68</v>
      </c>
      <c r="B53" s="80">
        <v>3.8699999999999998E-2</v>
      </c>
      <c r="D53" s="22"/>
      <c r="E53" s="24"/>
      <c r="I53" s="38"/>
    </row>
    <row r="54" spans="1:9" x14ac:dyDescent="0.35">
      <c r="A54" s="5" t="s">
        <v>69</v>
      </c>
      <c r="B54" s="80"/>
      <c r="D54" s="23"/>
      <c r="E54" s="24"/>
      <c r="I54" s="38"/>
    </row>
    <row r="55" spans="1:9" x14ac:dyDescent="0.35">
      <c r="A55" s="5" t="s">
        <v>70</v>
      </c>
      <c r="B55" s="80">
        <v>6.5000000000000002E-2</v>
      </c>
      <c r="D55" s="23"/>
      <c r="E55" s="24"/>
      <c r="I55" s="38"/>
    </row>
    <row r="56" spans="1:9" x14ac:dyDescent="0.35">
      <c r="A56" s="5" t="s">
        <v>71</v>
      </c>
      <c r="B56" s="9"/>
      <c r="D56" s="22"/>
      <c r="E56" s="24"/>
      <c r="I56" s="38"/>
    </row>
    <row r="57" spans="1:9" x14ac:dyDescent="0.35">
      <c r="A57" s="5" t="s">
        <v>72</v>
      </c>
      <c r="B57" s="80">
        <v>8.2299999999999998E-2</v>
      </c>
      <c r="D57" s="22"/>
      <c r="E57" s="24"/>
      <c r="I57" s="38"/>
    </row>
    <row r="58" spans="1:9" x14ac:dyDescent="0.35">
      <c r="A58" s="5" t="s">
        <v>97</v>
      </c>
      <c r="B58" s="80">
        <v>8.8700000000000001E-2</v>
      </c>
      <c r="D58" s="46"/>
      <c r="E58" s="24"/>
      <c r="I58" s="38"/>
    </row>
    <row r="59" spans="1:9" x14ac:dyDescent="0.35">
      <c r="A59" s="54" t="s">
        <v>112</v>
      </c>
      <c r="B59" s="81">
        <v>0.11609999999999999</v>
      </c>
      <c r="D59" s="46"/>
      <c r="E59" s="24"/>
      <c r="I59" s="38"/>
    </row>
    <row r="60" spans="1:9" x14ac:dyDescent="0.35">
      <c r="A60" s="5" t="s">
        <v>108</v>
      </c>
      <c r="B60" s="80">
        <v>0.13200000000000001</v>
      </c>
      <c r="D60" s="46"/>
      <c r="E60" s="24"/>
      <c r="I60" s="38"/>
    </row>
    <row r="61" spans="1:9" x14ac:dyDescent="0.35">
      <c r="A61" s="43" t="s">
        <v>109</v>
      </c>
      <c r="B61" s="81">
        <v>0.10100000000000001</v>
      </c>
      <c r="D61" s="46"/>
      <c r="E61" s="24"/>
      <c r="I61" s="38"/>
    </row>
    <row r="62" spans="1:9" x14ac:dyDescent="0.35">
      <c r="A62" s="5" t="s">
        <v>110</v>
      </c>
      <c r="B62" s="80">
        <v>9.8799999999999999E-2</v>
      </c>
      <c r="D62" s="46"/>
      <c r="E62" s="24"/>
      <c r="I62" s="38"/>
    </row>
    <row r="63" spans="1:9" x14ac:dyDescent="0.35">
      <c r="A63" s="5" t="s">
        <v>111</v>
      </c>
      <c r="B63" s="80">
        <v>0.1077</v>
      </c>
      <c r="D63" s="8"/>
      <c r="I63" s="38"/>
    </row>
    <row r="64" spans="1:9" x14ac:dyDescent="0.35">
      <c r="A64" s="5" t="s">
        <v>115</v>
      </c>
      <c r="B64" s="80">
        <v>0.106</v>
      </c>
      <c r="D64" s="8"/>
      <c r="I64" s="38"/>
    </row>
    <row r="65" spans="1:12" x14ac:dyDescent="0.35">
      <c r="A65" s="5" t="s">
        <v>117</v>
      </c>
      <c r="B65" s="80">
        <v>9.2999999999999999E-2</v>
      </c>
      <c r="D65" s="8"/>
      <c r="I65" s="38"/>
    </row>
    <row r="66" spans="1:12" x14ac:dyDescent="0.35">
      <c r="A66" s="5" t="s">
        <v>118</v>
      </c>
      <c r="B66" s="80">
        <v>9.6000000000000002E-2</v>
      </c>
      <c r="D66" s="8"/>
      <c r="I66" s="38"/>
    </row>
    <row r="67" spans="1:12" ht="15" thickBot="1" x14ac:dyDescent="0.4">
      <c r="A67" s="55" t="s">
        <v>120</v>
      </c>
      <c r="B67" s="82">
        <v>0.10100000000000001</v>
      </c>
      <c r="D67" s="8"/>
      <c r="I67" s="38"/>
    </row>
    <row r="68" spans="1:12" ht="15" thickBot="1" x14ac:dyDescent="0.4">
      <c r="D68" s="8"/>
      <c r="I68" s="38"/>
      <c r="L68" s="38"/>
    </row>
    <row r="69" spans="1:12" ht="44" thickBot="1" x14ac:dyDescent="0.4">
      <c r="A69" s="1" t="s">
        <v>1</v>
      </c>
      <c r="B69" s="13" t="s">
        <v>73</v>
      </c>
      <c r="D69" s="8"/>
    </row>
    <row r="70" spans="1:12" x14ac:dyDescent="0.35">
      <c r="A70" s="11">
        <v>1992</v>
      </c>
      <c r="B70" s="25">
        <v>6.9000000000000006E-2</v>
      </c>
      <c r="D70" s="8"/>
      <c r="F70" s="24"/>
    </row>
    <row r="71" spans="1:12" x14ac:dyDescent="0.35">
      <c r="A71" s="11">
        <v>1993</v>
      </c>
      <c r="B71" s="25">
        <v>5.0999999999999997E-2</v>
      </c>
      <c r="D71" s="8"/>
      <c r="F71" s="24"/>
    </row>
    <row r="72" spans="1:12" x14ac:dyDescent="0.35">
      <c r="A72" s="11">
        <v>1994</v>
      </c>
      <c r="B72" s="25">
        <v>5.7000000000000002E-2</v>
      </c>
      <c r="D72" s="8"/>
      <c r="F72" s="24"/>
    </row>
    <row r="73" spans="1:12" x14ac:dyDescent="0.35">
      <c r="A73" s="11">
        <v>1995</v>
      </c>
      <c r="B73" s="25">
        <v>5.5999999999999994E-2</v>
      </c>
      <c r="D73" s="8"/>
      <c r="F73" s="24"/>
    </row>
    <row r="74" spans="1:12" x14ac:dyDescent="0.35">
      <c r="A74" s="11">
        <v>1996</v>
      </c>
      <c r="B74" s="25">
        <v>5.4000000000000006E-2</v>
      </c>
      <c r="D74" s="8"/>
      <c r="F74" s="24"/>
    </row>
    <row r="75" spans="1:12" x14ac:dyDescent="0.35">
      <c r="A75" s="11">
        <v>1997</v>
      </c>
      <c r="B75" s="25">
        <v>4.9000000000000002E-2</v>
      </c>
      <c r="D75" s="8"/>
      <c r="F75" s="24"/>
    </row>
    <row r="76" spans="1:12" x14ac:dyDescent="0.35">
      <c r="A76" s="11">
        <v>1998</v>
      </c>
      <c r="B76" s="25">
        <v>4.9000000000000002E-2</v>
      </c>
      <c r="D76" s="8"/>
      <c r="F76" s="24"/>
    </row>
    <row r="77" spans="1:12" x14ac:dyDescent="0.35">
      <c r="A77" s="11">
        <v>1999</v>
      </c>
      <c r="B77" s="25">
        <v>8.5999999999999993E-2</v>
      </c>
      <c r="D77" s="8"/>
      <c r="F77" s="24"/>
    </row>
    <row r="78" spans="1:12" x14ac:dyDescent="0.35">
      <c r="A78" s="11">
        <v>2000</v>
      </c>
      <c r="B78" s="25">
        <v>9.2625000000000013E-2</v>
      </c>
      <c r="D78" s="8"/>
      <c r="F78" s="24"/>
    </row>
    <row r="79" spans="1:12" x14ac:dyDescent="0.35">
      <c r="A79" s="11">
        <v>2001</v>
      </c>
      <c r="B79" s="25">
        <v>5.0999999999999997E-2</v>
      </c>
      <c r="D79" s="8"/>
      <c r="F79" s="24"/>
    </row>
    <row r="80" spans="1:12" x14ac:dyDescent="0.35">
      <c r="A80" s="11">
        <v>2002</v>
      </c>
      <c r="B80" s="25">
        <v>5.7000000000000002E-2</v>
      </c>
      <c r="D80" s="8"/>
      <c r="F80" s="24"/>
    </row>
    <row r="81" spans="1:6" x14ac:dyDescent="0.35">
      <c r="A81" s="11">
        <v>2003</v>
      </c>
      <c r="B81" s="25">
        <v>3.9599999999999996E-2</v>
      </c>
      <c r="D81" s="8"/>
      <c r="F81" s="24"/>
    </row>
    <row r="82" spans="1:6" x14ac:dyDescent="0.35">
      <c r="A82" s="11">
        <v>2004</v>
      </c>
      <c r="B82" s="25">
        <v>5.9000000000000004E-2</v>
      </c>
      <c r="D82" s="8"/>
      <c r="F82" s="24"/>
    </row>
    <row r="83" spans="1:6" x14ac:dyDescent="0.35">
      <c r="A83" s="11">
        <v>2005</v>
      </c>
      <c r="B83" s="25">
        <v>3.6000000000000004E-2</v>
      </c>
      <c r="D83" s="8"/>
      <c r="F83" s="24"/>
    </row>
    <row r="84" spans="1:6" x14ac:dyDescent="0.35">
      <c r="A84" s="11">
        <v>2006</v>
      </c>
      <c r="B84" s="25">
        <v>9.0000000000000011E-3</v>
      </c>
      <c r="D84" s="8"/>
      <c r="F84" s="24"/>
    </row>
    <row r="85" spans="1:6" x14ac:dyDescent="0.35">
      <c r="A85" s="11">
        <v>2007</v>
      </c>
      <c r="B85" s="25">
        <v>1.49E-2</v>
      </c>
      <c r="D85" s="8"/>
      <c r="F85" s="24"/>
    </row>
    <row r="86" spans="1:6" x14ac:dyDescent="0.35">
      <c r="A86" s="11">
        <v>2008</v>
      </c>
      <c r="B86" s="25">
        <v>1.9133333333333332E-2</v>
      </c>
      <c r="D86" s="8"/>
      <c r="F86" s="24"/>
    </row>
    <row r="87" spans="1:6" x14ac:dyDescent="0.35">
      <c r="A87" s="11">
        <v>2009</v>
      </c>
      <c r="B87" s="25">
        <v>4.1866666666666663E-2</v>
      </c>
      <c r="D87" s="8"/>
      <c r="F87" s="24"/>
    </row>
    <row r="88" spans="1:6" x14ac:dyDescent="0.35">
      <c r="A88" s="11">
        <v>2010</v>
      </c>
      <c r="B88" s="25">
        <v>5.1153333333333328E-2</v>
      </c>
      <c r="D88" s="8"/>
      <c r="F88" s="24"/>
    </row>
    <row r="89" spans="1:6" x14ac:dyDescent="0.35">
      <c r="A89" s="11">
        <v>2011</v>
      </c>
      <c r="B89" s="25">
        <v>4.4600000000000001E-2</v>
      </c>
      <c r="D89" s="8"/>
      <c r="F89" s="24"/>
    </row>
    <row r="90" spans="1:6" x14ac:dyDescent="0.35">
      <c r="A90" s="11">
        <v>2012</v>
      </c>
      <c r="B90" s="25">
        <v>5.2299999999999992E-2</v>
      </c>
      <c r="D90" s="8"/>
      <c r="F90" s="24"/>
    </row>
    <row r="91" spans="1:6" x14ac:dyDescent="0.35">
      <c r="A91" s="11">
        <v>2013</v>
      </c>
      <c r="B91" s="25">
        <v>5.0950000000000002E-2</v>
      </c>
      <c r="D91" s="8"/>
      <c r="F91" s="24"/>
    </row>
    <row r="92" spans="1:6" x14ac:dyDescent="0.35">
      <c r="A92" s="11">
        <v>2014</v>
      </c>
      <c r="B92" s="25">
        <v>4.1533333333333332E-2</v>
      </c>
      <c r="D92" s="8"/>
      <c r="F92" s="24"/>
    </row>
    <row r="93" spans="1:6" x14ac:dyDescent="0.35">
      <c r="A93" s="11">
        <v>2015</v>
      </c>
      <c r="B93" s="25">
        <f>(B57+B55)/2</f>
        <v>7.3649999999999993E-2</v>
      </c>
      <c r="D93" s="8"/>
      <c r="F93" s="24"/>
    </row>
    <row r="94" spans="1:6" x14ac:dyDescent="0.35">
      <c r="A94" s="11">
        <v>2016</v>
      </c>
      <c r="B94" s="25">
        <f>AVERAGE(B58)</f>
        <v>8.8700000000000001E-2</v>
      </c>
      <c r="D94" s="8"/>
      <c r="F94" s="24"/>
    </row>
    <row r="95" spans="1:6" x14ac:dyDescent="0.35">
      <c r="A95" s="11">
        <v>2017</v>
      </c>
      <c r="B95" s="25">
        <v>0.11609999999999999</v>
      </c>
      <c r="D95" s="8"/>
      <c r="F95" s="24"/>
    </row>
    <row r="96" spans="1:6" x14ac:dyDescent="0.35">
      <c r="A96" s="58">
        <v>2018</v>
      </c>
      <c r="B96" s="59">
        <f>AVERAGE(B60:B63)</f>
        <v>0.109875</v>
      </c>
      <c r="F96" s="24"/>
    </row>
    <row r="97" spans="1:6" ht="15" thickBot="1" x14ac:dyDescent="0.4">
      <c r="A97" s="15">
        <v>2019</v>
      </c>
      <c r="B97" s="26">
        <f>AVERAGE(B64:B67)</f>
        <v>9.9000000000000005E-2</v>
      </c>
      <c r="F97" s="24"/>
    </row>
    <row r="98" spans="1:6" ht="15" thickBot="1" x14ac:dyDescent="0.4">
      <c r="A98" s="52"/>
      <c r="B98" s="53"/>
      <c r="D98" s="8"/>
      <c r="F98" s="24"/>
    </row>
    <row r="99" spans="1:6" ht="44" thickBot="1" x14ac:dyDescent="0.4">
      <c r="A99" s="12"/>
      <c r="B99" s="3" t="s">
        <v>73</v>
      </c>
      <c r="D99" s="14"/>
      <c r="E99" s="4"/>
      <c r="F99" s="24"/>
    </row>
    <row r="100" spans="1:6" x14ac:dyDescent="0.35">
      <c r="A100" s="32" t="s">
        <v>100</v>
      </c>
      <c r="B100" s="71">
        <f>AVERAGE(B60:B63)</f>
        <v>0.109875</v>
      </c>
    </row>
    <row r="101" spans="1:6" x14ac:dyDescent="0.35">
      <c r="A101" s="33" t="s">
        <v>114</v>
      </c>
      <c r="B101" s="70">
        <f>AVERAGE(B64:B67)</f>
        <v>9.9000000000000005E-2</v>
      </c>
    </row>
    <row r="102" spans="1:6" ht="29.5" thickBot="1" x14ac:dyDescent="0.4">
      <c r="A102" s="30" t="s">
        <v>2</v>
      </c>
      <c r="B102" s="72">
        <f>(B101-B100)/B100</f>
        <v>-9.8976109215017025E-2</v>
      </c>
    </row>
    <row r="103" spans="1:6" s="4" customFormat="1" x14ac:dyDescent="0.35">
      <c r="D103"/>
      <c r="E10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51"/>
  <sheetViews>
    <sheetView workbookViewId="0">
      <selection activeCell="C48" sqref="C48"/>
    </sheetView>
  </sheetViews>
  <sheetFormatPr defaultRowHeight="14.5" x14ac:dyDescent="0.35"/>
  <cols>
    <col min="1" max="1" width="13.81640625" style="10" customWidth="1"/>
    <col min="2" max="2" width="14.453125" style="8" customWidth="1"/>
    <col min="3" max="3" width="16.54296875" style="8" customWidth="1"/>
    <col min="4" max="4" width="14.453125" style="8" customWidth="1"/>
    <col min="5" max="5" width="2.81640625" customWidth="1"/>
    <col min="6" max="6" width="14.54296875" customWidth="1"/>
    <col min="7" max="7" width="17.1796875" customWidth="1"/>
    <col min="8" max="8" width="12.81640625" customWidth="1"/>
    <col min="9" max="10" width="2.453125" customWidth="1"/>
    <col min="11" max="11" width="14.54296875" customWidth="1"/>
    <col min="12" max="12" width="16.54296875" customWidth="1"/>
    <col min="13" max="13" width="15" customWidth="1"/>
  </cols>
  <sheetData>
    <row r="1" spans="1:13" ht="44" thickBot="1" x14ac:dyDescent="0.4">
      <c r="A1" s="1" t="s">
        <v>1</v>
      </c>
      <c r="B1" s="13" t="s">
        <v>79</v>
      </c>
      <c r="C1" s="13" t="s">
        <v>80</v>
      </c>
      <c r="D1" s="13" t="s">
        <v>102</v>
      </c>
      <c r="F1" s="13" t="s">
        <v>104</v>
      </c>
      <c r="G1" s="13" t="s">
        <v>101</v>
      </c>
      <c r="H1" s="13" t="s">
        <v>103</v>
      </c>
      <c r="K1" s="28" t="s">
        <v>81</v>
      </c>
      <c r="L1" s="28" t="s">
        <v>82</v>
      </c>
      <c r="M1" s="28" t="s">
        <v>105</v>
      </c>
    </row>
    <row r="2" spans="1:13" x14ac:dyDescent="0.35">
      <c r="A2" s="49"/>
      <c r="B2" s="50" t="s">
        <v>94</v>
      </c>
      <c r="C2" s="50" t="s">
        <v>94</v>
      </c>
      <c r="D2" s="50" t="s">
        <v>94</v>
      </c>
      <c r="F2" s="50" t="s">
        <v>106</v>
      </c>
      <c r="G2" s="50" t="s">
        <v>106</v>
      </c>
      <c r="H2" s="50" t="s">
        <v>106</v>
      </c>
      <c r="K2" s="51" t="s">
        <v>95</v>
      </c>
      <c r="L2" s="51" t="s">
        <v>95</v>
      </c>
      <c r="M2" s="51" t="s">
        <v>107</v>
      </c>
    </row>
    <row r="3" spans="1:13" x14ac:dyDescent="0.35">
      <c r="A3" s="11">
        <v>2013</v>
      </c>
      <c r="B3" s="6">
        <v>982932</v>
      </c>
      <c r="C3" s="65">
        <v>0.91</v>
      </c>
      <c r="D3" s="27">
        <v>26</v>
      </c>
      <c r="F3" s="6">
        <v>2838236</v>
      </c>
      <c r="G3" s="65">
        <v>0.89</v>
      </c>
      <c r="H3" s="27">
        <v>15</v>
      </c>
      <c r="K3" s="6">
        <f>SUM(B3+F3)</f>
        <v>3821168</v>
      </c>
      <c r="L3" s="65">
        <f>(C3+G3)/2</f>
        <v>0.9</v>
      </c>
      <c r="M3" s="27">
        <f>(D3+H3)/2</f>
        <v>20.5</v>
      </c>
    </row>
    <row r="4" spans="1:13" x14ac:dyDescent="0.35">
      <c r="A4" s="39">
        <v>2014</v>
      </c>
      <c r="B4" s="40">
        <v>982932</v>
      </c>
      <c r="C4" s="66">
        <v>0.91</v>
      </c>
      <c r="D4" s="48">
        <v>22.36</v>
      </c>
      <c r="F4" s="40">
        <v>2838236</v>
      </c>
      <c r="G4" s="66">
        <v>0.91</v>
      </c>
      <c r="H4" s="48">
        <v>14.15</v>
      </c>
      <c r="K4" s="40">
        <v>6662840</v>
      </c>
      <c r="L4" s="66">
        <v>0.88441542045133903</v>
      </c>
      <c r="M4" s="48">
        <v>14.84</v>
      </c>
    </row>
    <row r="5" spans="1:13" x14ac:dyDescent="0.35">
      <c r="A5" s="39">
        <v>2015</v>
      </c>
      <c r="B5" s="40">
        <v>902429</v>
      </c>
      <c r="C5" s="66">
        <v>0.96</v>
      </c>
      <c r="D5" s="48">
        <v>23.56</v>
      </c>
      <c r="F5" s="40">
        <v>2963330</v>
      </c>
      <c r="G5" s="66">
        <v>0.83</v>
      </c>
      <c r="H5" s="48">
        <v>15.31</v>
      </c>
      <c r="K5" s="40">
        <v>3865759</v>
      </c>
      <c r="L5" s="66">
        <v>0.86</v>
      </c>
      <c r="M5" s="48">
        <v>16.64</v>
      </c>
    </row>
    <row r="6" spans="1:13" x14ac:dyDescent="0.35">
      <c r="A6" s="39">
        <v>2016</v>
      </c>
      <c r="B6" s="40">
        <v>902429</v>
      </c>
      <c r="C6" s="66">
        <v>0.98</v>
      </c>
      <c r="D6" s="48">
        <v>23.56</v>
      </c>
      <c r="F6" s="40">
        <v>2963330</v>
      </c>
      <c r="G6" s="66">
        <v>0.84</v>
      </c>
      <c r="H6" s="48">
        <v>15.31</v>
      </c>
      <c r="K6" s="40">
        <v>3865759</v>
      </c>
      <c r="L6" s="66">
        <v>0.87</v>
      </c>
      <c r="M6" s="48">
        <v>16.66</v>
      </c>
    </row>
    <row r="7" spans="1:13" x14ac:dyDescent="0.35">
      <c r="A7" s="11">
        <v>2017</v>
      </c>
      <c r="B7" s="6">
        <v>924336</v>
      </c>
      <c r="C7" s="65">
        <v>0.89</v>
      </c>
      <c r="D7" s="27">
        <v>24.83</v>
      </c>
      <c r="F7" s="6">
        <v>3135090</v>
      </c>
      <c r="G7" s="65">
        <v>0.8</v>
      </c>
      <c r="H7" s="27">
        <v>15.69</v>
      </c>
      <c r="K7" s="6">
        <v>4059426</v>
      </c>
      <c r="L7" s="65">
        <v>0.82</v>
      </c>
      <c r="M7" s="27">
        <v>16.5</v>
      </c>
    </row>
    <row r="8" spans="1:13" ht="15" thickBot="1" x14ac:dyDescent="0.4">
      <c r="A8" s="15">
        <v>2018</v>
      </c>
      <c r="B8" s="60">
        <v>1078979</v>
      </c>
      <c r="C8" s="67">
        <v>0.86</v>
      </c>
      <c r="D8" s="62">
        <v>24.83</v>
      </c>
      <c r="F8" s="63">
        <v>3014302</v>
      </c>
      <c r="G8" s="67">
        <v>0.82</v>
      </c>
      <c r="H8" s="62">
        <v>15.69</v>
      </c>
      <c r="K8" s="63">
        <v>4093281</v>
      </c>
      <c r="L8" s="67">
        <v>0.83</v>
      </c>
      <c r="M8" s="62">
        <v>16.5</v>
      </c>
    </row>
    <row r="9" spans="1:13" ht="15" thickBot="1" x14ac:dyDescent="0.4">
      <c r="C9" s="64"/>
      <c r="F9" s="8"/>
      <c r="G9" s="8"/>
      <c r="H9" s="8"/>
      <c r="K9" s="8"/>
      <c r="L9" s="8"/>
      <c r="M9" s="8"/>
    </row>
    <row r="10" spans="1:13" ht="44" thickBot="1" x14ac:dyDescent="0.4">
      <c r="A10" s="12"/>
      <c r="B10" s="13" t="s">
        <v>79</v>
      </c>
      <c r="C10" s="13" t="s">
        <v>80</v>
      </c>
      <c r="D10" s="13" t="s">
        <v>102</v>
      </c>
      <c r="F10" s="13" t="s">
        <v>104</v>
      </c>
      <c r="G10" s="13" t="s">
        <v>101</v>
      </c>
      <c r="H10" s="13" t="s">
        <v>103</v>
      </c>
      <c r="K10" s="28" t="s">
        <v>81</v>
      </c>
      <c r="L10" s="28" t="s">
        <v>82</v>
      </c>
      <c r="M10" s="28" t="s">
        <v>105</v>
      </c>
    </row>
    <row r="11" spans="1:13" x14ac:dyDescent="0.35">
      <c r="A11" s="29">
        <v>2017</v>
      </c>
      <c r="B11" s="6">
        <f t="shared" ref="B11:D12" si="0">B7</f>
        <v>924336</v>
      </c>
      <c r="C11" s="65">
        <f t="shared" si="0"/>
        <v>0.89</v>
      </c>
      <c r="D11" s="27">
        <f t="shared" si="0"/>
        <v>24.83</v>
      </c>
      <c r="F11" s="6">
        <f>F7</f>
        <v>3135090</v>
      </c>
      <c r="G11" s="65">
        <f>G7</f>
        <v>0.8</v>
      </c>
      <c r="H11" s="27">
        <f t="shared" ref="H11" si="1">H7</f>
        <v>15.69</v>
      </c>
      <c r="K11" s="6">
        <f>K7</f>
        <v>4059426</v>
      </c>
      <c r="L11" s="65">
        <f t="shared" ref="L11:M11" si="2">L7</f>
        <v>0.82</v>
      </c>
      <c r="M11" s="27">
        <f t="shared" si="2"/>
        <v>16.5</v>
      </c>
    </row>
    <row r="12" spans="1:13" s="4" customFormat="1" x14ac:dyDescent="0.35">
      <c r="A12" s="29">
        <v>2018</v>
      </c>
      <c r="B12" s="6">
        <f t="shared" si="0"/>
        <v>1078979</v>
      </c>
      <c r="C12" s="65">
        <f t="shared" si="0"/>
        <v>0.86</v>
      </c>
      <c r="D12" s="27">
        <f t="shared" si="0"/>
        <v>24.83</v>
      </c>
      <c r="E12"/>
      <c r="F12" s="6">
        <f>F8</f>
        <v>3014302</v>
      </c>
      <c r="G12" s="65">
        <f>G8</f>
        <v>0.82</v>
      </c>
      <c r="H12" s="27">
        <f t="shared" ref="H12" si="3">H8</f>
        <v>15.69</v>
      </c>
      <c r="I12"/>
      <c r="J12"/>
      <c r="K12" s="6">
        <f>K8</f>
        <v>4093281</v>
      </c>
      <c r="L12" s="65">
        <f t="shared" ref="L12:M12" si="4">L8</f>
        <v>0.83</v>
      </c>
      <c r="M12" s="27">
        <f t="shared" si="4"/>
        <v>16.5</v>
      </c>
    </row>
    <row r="13" spans="1:13" ht="29.5" thickBot="1" x14ac:dyDescent="0.4">
      <c r="A13" s="30" t="s">
        <v>2</v>
      </c>
      <c r="B13" s="19">
        <f>(B12-B11)/B11</f>
        <v>0.16730171712450884</v>
      </c>
      <c r="C13" s="19">
        <f>(C12-C11)/C11</f>
        <v>-3.3707865168539353E-2</v>
      </c>
      <c r="D13" s="19">
        <f>(D12-D11)/D11</f>
        <v>0</v>
      </c>
      <c r="F13" s="19">
        <f>(F12-F11)/F11</f>
        <v>-3.8527761563463887E-2</v>
      </c>
      <c r="G13" s="19">
        <f>(G12-G11)/G11</f>
        <v>2.4999999999999883E-2</v>
      </c>
      <c r="H13" s="19">
        <f>(H12-H11)/H11</f>
        <v>0</v>
      </c>
      <c r="K13" s="19">
        <f>(K12-K11)/K11</f>
        <v>8.3398490328435593E-3</v>
      </c>
      <c r="L13" s="19">
        <f>(L12-L11)/L11</f>
        <v>1.2195121951219523E-2</v>
      </c>
      <c r="M13" s="19">
        <f>(M12-M11)/M11</f>
        <v>0</v>
      </c>
    </row>
    <row r="17" spans="1:5" ht="15" thickBot="1" x14ac:dyDescent="0.4">
      <c r="D17"/>
    </row>
    <row r="18" spans="1:5" ht="29.5" thickBot="1" x14ac:dyDescent="0.4">
      <c r="A18" s="12" t="s">
        <v>1</v>
      </c>
      <c r="B18" s="13" t="s">
        <v>83</v>
      </c>
      <c r="C18" s="13" t="s">
        <v>84</v>
      </c>
      <c r="D18"/>
    </row>
    <row r="19" spans="1:5" x14ac:dyDescent="0.35">
      <c r="A19" s="31">
        <v>1983</v>
      </c>
      <c r="B19" s="25">
        <v>0.53</v>
      </c>
      <c r="C19" s="27"/>
      <c r="D19"/>
      <c r="E19" s="24"/>
    </row>
    <row r="20" spans="1:5" x14ac:dyDescent="0.35">
      <c r="A20" s="11">
        <v>1984</v>
      </c>
      <c r="B20" s="25">
        <v>0.54</v>
      </c>
      <c r="C20" s="27"/>
      <c r="D20"/>
      <c r="E20" s="24"/>
    </row>
    <row r="21" spans="1:5" x14ac:dyDescent="0.35">
      <c r="A21" s="11">
        <v>1985</v>
      </c>
      <c r="B21" s="25">
        <v>0.5</v>
      </c>
      <c r="C21" s="27"/>
      <c r="D21"/>
      <c r="E21" s="24"/>
    </row>
    <row r="22" spans="1:5" x14ac:dyDescent="0.35">
      <c r="A22" s="11">
        <v>1986</v>
      </c>
      <c r="B22" s="25">
        <v>0.5</v>
      </c>
      <c r="C22" s="27"/>
      <c r="D22"/>
      <c r="E22" s="24"/>
    </row>
    <row r="23" spans="1:5" x14ac:dyDescent="0.35">
      <c r="A23" s="11">
        <v>1987</v>
      </c>
      <c r="B23" s="25">
        <v>0.49</v>
      </c>
      <c r="C23" s="27"/>
      <c r="D23"/>
      <c r="E23" s="24"/>
    </row>
    <row r="24" spans="1:5" x14ac:dyDescent="0.35">
      <c r="A24" s="11">
        <v>1988</v>
      </c>
      <c r="B24" s="25">
        <v>0.45</v>
      </c>
      <c r="C24" s="27"/>
      <c r="D24"/>
      <c r="E24" s="24"/>
    </row>
    <row r="25" spans="1:5" x14ac:dyDescent="0.35">
      <c r="A25" s="11">
        <v>1989</v>
      </c>
      <c r="B25" s="25">
        <v>0.54</v>
      </c>
      <c r="C25" s="27"/>
      <c r="D25"/>
      <c r="E25" s="24"/>
    </row>
    <row r="26" spans="1:5" x14ac:dyDescent="0.35">
      <c r="A26" s="11">
        <v>1990</v>
      </c>
      <c r="B26" s="25">
        <v>0.56999999999999995</v>
      </c>
      <c r="C26" s="27">
        <v>9.0824999999999996</v>
      </c>
      <c r="D26"/>
      <c r="E26" s="24"/>
    </row>
    <row r="27" spans="1:5" x14ac:dyDescent="0.35">
      <c r="A27" s="11">
        <v>1991</v>
      </c>
      <c r="B27" s="25">
        <v>0.65</v>
      </c>
      <c r="C27" s="27">
        <v>9.39</v>
      </c>
      <c r="D27"/>
      <c r="E27" s="24"/>
    </row>
    <row r="28" spans="1:5" x14ac:dyDescent="0.35">
      <c r="A28" s="11">
        <v>1992</v>
      </c>
      <c r="B28" s="25">
        <v>0.67</v>
      </c>
      <c r="C28" s="27">
        <v>9.36</v>
      </c>
      <c r="D28"/>
      <c r="E28" s="24"/>
    </row>
    <row r="29" spans="1:5" x14ac:dyDescent="0.35">
      <c r="A29" s="11">
        <v>1993</v>
      </c>
      <c r="B29" s="25">
        <v>0.7</v>
      </c>
      <c r="C29" s="27">
        <v>9.4175000000000004</v>
      </c>
      <c r="D29"/>
      <c r="E29" s="24"/>
    </row>
    <row r="30" spans="1:5" x14ac:dyDescent="0.35">
      <c r="A30" s="11">
        <v>1994</v>
      </c>
      <c r="B30" s="25">
        <v>0.75</v>
      </c>
      <c r="C30" s="27">
        <v>9.5300000000000011</v>
      </c>
      <c r="D30"/>
      <c r="E30" s="24"/>
    </row>
    <row r="31" spans="1:5" x14ac:dyDescent="0.35">
      <c r="A31" s="11">
        <v>1995</v>
      </c>
      <c r="B31" s="25">
        <v>0.82499999999999996</v>
      </c>
      <c r="C31" s="27">
        <v>9.7375000000000007</v>
      </c>
      <c r="D31"/>
      <c r="E31" s="24"/>
    </row>
    <row r="32" spans="1:5" x14ac:dyDescent="0.35">
      <c r="A32" s="11">
        <v>1996</v>
      </c>
      <c r="B32" s="25">
        <v>0.88</v>
      </c>
      <c r="C32" s="27">
        <v>10.14</v>
      </c>
      <c r="D32"/>
      <c r="E32" s="24"/>
    </row>
    <row r="33" spans="1:5" x14ac:dyDescent="0.35">
      <c r="A33" s="11">
        <v>1997</v>
      </c>
      <c r="B33" s="25">
        <v>0.88</v>
      </c>
      <c r="C33" s="27">
        <v>10.33</v>
      </c>
      <c r="D33"/>
      <c r="E33" s="24"/>
    </row>
    <row r="34" spans="1:5" x14ac:dyDescent="0.35">
      <c r="A34" s="11">
        <v>1998</v>
      </c>
      <c r="B34" s="25">
        <v>0.92500000000000004</v>
      </c>
      <c r="C34" s="27">
        <v>11.164999999999999</v>
      </c>
      <c r="D34"/>
      <c r="E34" s="24"/>
    </row>
    <row r="35" spans="1:5" x14ac:dyDescent="0.35">
      <c r="A35" s="11">
        <v>1999</v>
      </c>
      <c r="B35" s="25">
        <v>0.91</v>
      </c>
      <c r="C35" s="27">
        <v>12.14</v>
      </c>
      <c r="D35"/>
      <c r="E35" s="24"/>
    </row>
    <row r="36" spans="1:5" x14ac:dyDescent="0.35">
      <c r="A36" s="11">
        <v>2000</v>
      </c>
      <c r="B36" s="25">
        <v>0.87</v>
      </c>
      <c r="C36" s="27">
        <v>12.3</v>
      </c>
      <c r="D36"/>
      <c r="E36" s="24"/>
    </row>
    <row r="37" spans="1:5" x14ac:dyDescent="0.35">
      <c r="A37" s="11">
        <v>2001</v>
      </c>
      <c r="B37" s="25">
        <v>0.81</v>
      </c>
      <c r="C37" s="27">
        <v>12.25</v>
      </c>
      <c r="D37"/>
      <c r="E37" s="24"/>
    </row>
    <row r="38" spans="1:5" x14ac:dyDescent="0.35">
      <c r="A38" s="11">
        <v>2002</v>
      </c>
      <c r="B38" s="25">
        <v>0.85</v>
      </c>
      <c r="C38" s="27">
        <v>12</v>
      </c>
      <c r="D38"/>
      <c r="E38" s="24"/>
    </row>
    <row r="39" spans="1:5" x14ac:dyDescent="0.35">
      <c r="A39" s="11">
        <v>2003</v>
      </c>
      <c r="B39" s="25">
        <v>0.86</v>
      </c>
      <c r="C39" s="27">
        <v>10.5</v>
      </c>
      <c r="D39"/>
      <c r="E39" s="24"/>
    </row>
    <row r="40" spans="1:5" x14ac:dyDescent="0.35">
      <c r="A40" s="11">
        <v>2004</v>
      </c>
      <c r="B40" s="25">
        <v>0.87</v>
      </c>
      <c r="C40" s="27">
        <v>9</v>
      </c>
      <c r="D40"/>
      <c r="E40" s="24"/>
    </row>
    <row r="41" spans="1:5" x14ac:dyDescent="0.35">
      <c r="A41" s="11">
        <v>2005</v>
      </c>
      <c r="B41" s="25">
        <v>0.87</v>
      </c>
      <c r="C41" s="27">
        <v>9</v>
      </c>
      <c r="D41"/>
      <c r="E41" s="24"/>
    </row>
    <row r="42" spans="1:5" x14ac:dyDescent="0.35">
      <c r="A42" s="11">
        <v>2006</v>
      </c>
      <c r="B42" s="25">
        <v>0.95</v>
      </c>
      <c r="C42" s="27">
        <v>11</v>
      </c>
      <c r="D42"/>
      <c r="E42" s="24"/>
    </row>
    <row r="43" spans="1:5" x14ac:dyDescent="0.35">
      <c r="A43" s="11">
        <v>2009</v>
      </c>
      <c r="B43" s="25">
        <v>0.89800000000000002</v>
      </c>
      <c r="C43" s="27">
        <v>13.42</v>
      </c>
      <c r="D43"/>
      <c r="E43" s="24"/>
    </row>
    <row r="44" spans="1:5" x14ac:dyDescent="0.35">
      <c r="A44" s="11">
        <v>2010</v>
      </c>
      <c r="B44" s="25">
        <v>0.86760000000000004</v>
      </c>
      <c r="C44" s="27">
        <v>13.89</v>
      </c>
      <c r="D44"/>
      <c r="E44" s="24"/>
    </row>
    <row r="45" spans="1:5" x14ac:dyDescent="0.35">
      <c r="A45" s="11">
        <v>2013</v>
      </c>
      <c r="B45" s="25">
        <v>0.87162570915705606</v>
      </c>
      <c r="C45" s="27">
        <v>14.490291227164395</v>
      </c>
      <c r="D45"/>
    </row>
    <row r="46" spans="1:5" x14ac:dyDescent="0.35">
      <c r="A46" s="39">
        <v>2014</v>
      </c>
      <c r="B46" s="47">
        <v>0.88441542045133903</v>
      </c>
      <c r="C46" s="48">
        <v>14.490291227164395</v>
      </c>
      <c r="D46"/>
    </row>
    <row r="47" spans="1:5" x14ac:dyDescent="0.35">
      <c r="A47" s="39">
        <v>2015</v>
      </c>
      <c r="B47" s="47">
        <f t="shared" ref="B47:C49" si="5">L5</f>
        <v>0.86</v>
      </c>
      <c r="C47" s="48">
        <f t="shared" si="5"/>
        <v>16.64</v>
      </c>
      <c r="D47"/>
    </row>
    <row r="48" spans="1:5" x14ac:dyDescent="0.35">
      <c r="A48" s="39">
        <v>2016</v>
      </c>
      <c r="B48" s="47">
        <f t="shared" si="5"/>
        <v>0.87</v>
      </c>
      <c r="C48" s="48">
        <f t="shared" si="5"/>
        <v>16.66</v>
      </c>
      <c r="D48"/>
    </row>
    <row r="49" spans="1:4" x14ac:dyDescent="0.35">
      <c r="A49" s="11">
        <v>2017</v>
      </c>
      <c r="B49" s="25">
        <f t="shared" si="5"/>
        <v>0.82</v>
      </c>
      <c r="C49" s="27">
        <f t="shared" si="5"/>
        <v>16.5</v>
      </c>
      <c r="D49"/>
    </row>
    <row r="50" spans="1:4" ht="15" thickBot="1" x14ac:dyDescent="0.4">
      <c r="A50" s="45">
        <v>2018</v>
      </c>
      <c r="B50" s="61">
        <f>L8</f>
        <v>0.83</v>
      </c>
      <c r="C50" s="62">
        <f>M8</f>
        <v>16.5</v>
      </c>
      <c r="D50"/>
    </row>
    <row r="51" spans="1:4" x14ac:dyDescent="0.35">
      <c r="A51"/>
      <c r="B51" s="68"/>
      <c r="C51"/>
      <c r="D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77"/>
  <sheetViews>
    <sheetView zoomScale="95" zoomScaleNormal="95" workbookViewId="0">
      <pane ySplit="1" topLeftCell="A313" activePane="bottomLeft" state="frozen"/>
      <selection pane="bottomLeft" activeCell="M342" sqref="M342"/>
    </sheetView>
  </sheetViews>
  <sheetFormatPr defaultColWidth="8.81640625" defaultRowHeight="14" x14ac:dyDescent="0.3"/>
  <cols>
    <col min="1" max="1" width="14.453125" style="149" customWidth="1"/>
    <col min="2" max="3" width="14.453125" style="141" bestFit="1" customWidth="1"/>
    <col min="4" max="4" width="8.81640625" style="140"/>
    <col min="5" max="5" width="18.81640625" style="141" customWidth="1"/>
    <col min="6" max="8" width="15.453125" style="141" bestFit="1" customWidth="1"/>
    <col min="9" max="9" width="27.81640625" style="141" customWidth="1"/>
    <col min="10" max="10" width="25" style="141" customWidth="1"/>
    <col min="11" max="16384" width="8.81640625" style="140"/>
  </cols>
  <sheetData>
    <row r="1" spans="1:10" s="137" customFormat="1" ht="45" customHeight="1" x14ac:dyDescent="0.3">
      <c r="A1" s="135" t="s">
        <v>0</v>
      </c>
      <c r="B1" s="182" t="s">
        <v>13</v>
      </c>
      <c r="C1" s="182" t="s">
        <v>15</v>
      </c>
      <c r="E1" s="138" t="s">
        <v>77</v>
      </c>
      <c r="F1" s="138" t="s">
        <v>14</v>
      </c>
      <c r="G1" s="138" t="s">
        <v>16</v>
      </c>
      <c r="H1" s="138" t="s">
        <v>75</v>
      </c>
      <c r="I1" s="138" t="s">
        <v>76</v>
      </c>
      <c r="J1" s="138" t="s">
        <v>78</v>
      </c>
    </row>
    <row r="2" spans="1:10" x14ac:dyDescent="0.3">
      <c r="A2" s="139">
        <v>35796</v>
      </c>
      <c r="B2" s="170"/>
      <c r="C2" s="16">
        <v>107335</v>
      </c>
      <c r="D2" s="165"/>
      <c r="E2" s="170"/>
      <c r="F2" s="170"/>
      <c r="G2" s="167"/>
      <c r="H2" s="167"/>
      <c r="I2" s="170"/>
      <c r="J2" s="170"/>
    </row>
    <row r="3" spans="1:10" x14ac:dyDescent="0.3">
      <c r="A3" s="139">
        <v>35827</v>
      </c>
      <c r="B3" s="170"/>
      <c r="C3" s="16">
        <v>122207</v>
      </c>
      <c r="D3" s="165"/>
      <c r="E3" s="170"/>
      <c r="F3" s="170"/>
      <c r="G3" s="167"/>
      <c r="H3" s="167"/>
      <c r="I3" s="170"/>
      <c r="J3" s="170"/>
    </row>
    <row r="4" spans="1:10" x14ac:dyDescent="0.3">
      <c r="A4" s="139">
        <v>35855</v>
      </c>
      <c r="B4" s="170"/>
      <c r="C4" s="16">
        <v>112056</v>
      </c>
      <c r="D4" s="165"/>
      <c r="E4" s="170"/>
      <c r="F4" s="170"/>
      <c r="G4" s="167"/>
      <c r="H4" s="167"/>
      <c r="I4" s="170"/>
      <c r="J4" s="170"/>
    </row>
    <row r="5" spans="1:10" x14ac:dyDescent="0.3">
      <c r="A5" s="139">
        <v>35886</v>
      </c>
      <c r="B5" s="170"/>
      <c r="C5" s="16">
        <v>128408</v>
      </c>
      <c r="D5" s="165"/>
      <c r="E5" s="170"/>
      <c r="F5" s="170"/>
      <c r="G5" s="167"/>
      <c r="H5" s="167"/>
      <c r="I5" s="170"/>
      <c r="J5" s="170"/>
    </row>
    <row r="6" spans="1:10" x14ac:dyDescent="0.3">
      <c r="A6" s="139">
        <v>35916</v>
      </c>
      <c r="B6" s="170"/>
      <c r="C6" s="16">
        <v>122501</v>
      </c>
      <c r="D6" s="165"/>
      <c r="E6" s="170"/>
      <c r="F6" s="170"/>
      <c r="G6" s="167"/>
      <c r="H6" s="167"/>
      <c r="I6" s="170"/>
      <c r="J6" s="170"/>
    </row>
    <row r="7" spans="1:10" x14ac:dyDescent="0.3">
      <c r="A7" s="139">
        <v>35947</v>
      </c>
      <c r="B7" s="170"/>
      <c r="C7" s="16">
        <v>131011</v>
      </c>
      <c r="D7" s="165"/>
      <c r="E7" s="170"/>
      <c r="F7" s="170"/>
      <c r="G7" s="167"/>
      <c r="H7" s="167"/>
      <c r="I7" s="170"/>
      <c r="J7" s="170"/>
    </row>
    <row r="8" spans="1:10" x14ac:dyDescent="0.3">
      <c r="A8" s="139">
        <v>35977</v>
      </c>
      <c r="B8" s="170"/>
      <c r="C8" s="16">
        <v>123623</v>
      </c>
      <c r="D8" s="165"/>
      <c r="E8" s="170"/>
      <c r="F8" s="170"/>
      <c r="G8" s="167"/>
      <c r="H8" s="167"/>
      <c r="I8" s="170"/>
      <c r="J8" s="170"/>
    </row>
    <row r="9" spans="1:10" x14ac:dyDescent="0.3">
      <c r="A9" s="139">
        <v>36008</v>
      </c>
      <c r="B9" s="170"/>
      <c r="C9" s="16">
        <v>117375</v>
      </c>
      <c r="D9" s="165"/>
      <c r="E9" s="170"/>
      <c r="F9" s="170"/>
      <c r="G9" s="167"/>
      <c r="H9" s="167"/>
      <c r="I9" s="170"/>
      <c r="J9" s="170"/>
    </row>
    <row r="10" spans="1:10" x14ac:dyDescent="0.3">
      <c r="A10" s="139">
        <v>36039</v>
      </c>
      <c r="B10" s="170"/>
      <c r="C10" s="16">
        <v>114247</v>
      </c>
      <c r="D10" s="165"/>
      <c r="E10" s="170"/>
      <c r="F10" s="170"/>
      <c r="G10" s="167"/>
      <c r="H10" s="167"/>
      <c r="I10" s="170"/>
      <c r="J10" s="170"/>
    </row>
    <row r="11" spans="1:10" x14ac:dyDescent="0.3">
      <c r="A11" s="139">
        <v>36069</v>
      </c>
      <c r="B11" s="170"/>
      <c r="C11" s="16">
        <v>130629</v>
      </c>
      <c r="D11" s="165"/>
      <c r="E11" s="170"/>
      <c r="F11" s="170"/>
      <c r="G11" s="167"/>
      <c r="H11" s="167"/>
      <c r="I11" s="170"/>
      <c r="J11" s="170"/>
    </row>
    <row r="12" spans="1:10" x14ac:dyDescent="0.3">
      <c r="A12" s="139">
        <v>36100</v>
      </c>
      <c r="B12" s="170"/>
      <c r="C12" s="16">
        <v>111456</v>
      </c>
      <c r="D12" s="165"/>
      <c r="E12" s="170"/>
      <c r="F12" s="170"/>
      <c r="G12" s="167"/>
      <c r="H12" s="167"/>
      <c r="I12" s="170"/>
      <c r="J12" s="170"/>
    </row>
    <row r="13" spans="1:10" x14ac:dyDescent="0.3">
      <c r="A13" s="139">
        <v>36130</v>
      </c>
      <c r="B13" s="170"/>
      <c r="C13" s="16">
        <v>127003</v>
      </c>
      <c r="D13" s="165"/>
      <c r="E13" s="170"/>
      <c r="F13" s="170"/>
      <c r="G13" s="167"/>
      <c r="H13" s="167"/>
      <c r="I13" s="170"/>
      <c r="J13" s="170"/>
    </row>
    <row r="14" spans="1:10" x14ac:dyDescent="0.3">
      <c r="A14" s="139">
        <v>36161</v>
      </c>
      <c r="B14" s="170"/>
      <c r="C14" s="16">
        <v>116437</v>
      </c>
      <c r="D14" s="165"/>
      <c r="E14" s="170"/>
      <c r="F14" s="170"/>
      <c r="G14" s="167"/>
      <c r="H14" s="167"/>
      <c r="I14" s="170"/>
      <c r="J14" s="170"/>
    </row>
    <row r="15" spans="1:10" x14ac:dyDescent="0.3">
      <c r="A15" s="139">
        <v>36192</v>
      </c>
      <c r="B15" s="170"/>
      <c r="C15" s="16">
        <v>103239</v>
      </c>
      <c r="D15" s="165"/>
      <c r="E15" s="170"/>
      <c r="F15" s="170"/>
      <c r="G15" s="167"/>
      <c r="H15" s="167"/>
      <c r="I15" s="170"/>
      <c r="J15" s="170"/>
    </row>
    <row r="16" spans="1:10" x14ac:dyDescent="0.3">
      <c r="A16" s="139">
        <v>36220</v>
      </c>
      <c r="B16" s="170"/>
      <c r="C16" s="16">
        <v>120704</v>
      </c>
      <c r="D16" s="165"/>
      <c r="E16" s="170"/>
      <c r="F16" s="170"/>
      <c r="G16" s="167"/>
      <c r="H16" s="167"/>
      <c r="I16" s="170"/>
      <c r="J16" s="170"/>
    </row>
    <row r="17" spans="1:10" x14ac:dyDescent="0.3">
      <c r="A17" s="139">
        <v>36251</v>
      </c>
      <c r="B17" s="170"/>
      <c r="C17" s="16">
        <v>120044</v>
      </c>
      <c r="D17" s="165"/>
      <c r="E17" s="170"/>
      <c r="F17" s="170"/>
      <c r="G17" s="167"/>
      <c r="H17" s="167"/>
      <c r="I17" s="170"/>
      <c r="J17" s="170"/>
    </row>
    <row r="18" spans="1:10" x14ac:dyDescent="0.3">
      <c r="A18" s="139">
        <v>36281</v>
      </c>
      <c r="B18" s="170"/>
      <c r="C18" s="16">
        <v>120042</v>
      </c>
      <c r="D18" s="165"/>
      <c r="E18" s="170"/>
      <c r="F18" s="170"/>
      <c r="G18" s="167"/>
      <c r="H18" s="167"/>
      <c r="I18" s="170"/>
      <c r="J18" s="170"/>
    </row>
    <row r="19" spans="1:10" x14ac:dyDescent="0.3">
      <c r="A19" s="139">
        <v>36312</v>
      </c>
      <c r="B19" s="170"/>
      <c r="C19" s="16">
        <v>132132</v>
      </c>
      <c r="D19" s="165"/>
      <c r="E19" s="170"/>
      <c r="F19" s="170"/>
      <c r="G19" s="167"/>
      <c r="H19" s="167"/>
      <c r="I19" s="170"/>
      <c r="J19" s="170"/>
    </row>
    <row r="20" spans="1:10" x14ac:dyDescent="0.3">
      <c r="A20" s="139">
        <v>36342</v>
      </c>
      <c r="B20" s="170"/>
      <c r="C20" s="16">
        <v>124634</v>
      </c>
      <c r="D20" s="165"/>
      <c r="E20" s="170"/>
      <c r="F20" s="170"/>
      <c r="G20" s="167"/>
      <c r="H20" s="167"/>
      <c r="I20" s="170"/>
      <c r="J20" s="170"/>
    </row>
    <row r="21" spans="1:10" x14ac:dyDescent="0.3">
      <c r="A21" s="139">
        <v>36373</v>
      </c>
      <c r="B21" s="170"/>
      <c r="C21" s="16">
        <v>136906</v>
      </c>
      <c r="D21" s="165"/>
      <c r="E21" s="170"/>
      <c r="F21" s="170"/>
      <c r="G21" s="167"/>
      <c r="H21" s="167"/>
      <c r="I21" s="170"/>
      <c r="J21" s="170"/>
    </row>
    <row r="22" spans="1:10" x14ac:dyDescent="0.3">
      <c r="A22" s="139">
        <v>36404</v>
      </c>
      <c r="B22" s="170"/>
      <c r="C22" s="16">
        <v>129022</v>
      </c>
      <c r="D22" s="165"/>
      <c r="E22" s="170"/>
      <c r="F22" s="170"/>
      <c r="G22" s="167"/>
      <c r="H22" s="167"/>
      <c r="I22" s="170"/>
      <c r="J22" s="170"/>
    </row>
    <row r="23" spans="1:10" x14ac:dyDescent="0.3">
      <c r="A23" s="139">
        <v>36434</v>
      </c>
      <c r="B23" s="170"/>
      <c r="C23" s="16">
        <v>118362</v>
      </c>
      <c r="D23" s="165"/>
      <c r="E23" s="170"/>
      <c r="F23" s="170"/>
      <c r="G23" s="167"/>
      <c r="H23" s="167"/>
      <c r="I23" s="170"/>
      <c r="J23" s="170"/>
    </row>
    <row r="24" spans="1:10" x14ac:dyDescent="0.3">
      <c r="A24" s="139">
        <v>36465</v>
      </c>
      <c r="B24" s="170"/>
      <c r="C24" s="16">
        <v>127998</v>
      </c>
      <c r="D24" s="165"/>
      <c r="E24" s="170"/>
      <c r="F24" s="170"/>
      <c r="G24" s="167"/>
      <c r="H24" s="167"/>
      <c r="I24" s="170"/>
      <c r="J24" s="170"/>
    </row>
    <row r="25" spans="1:10" x14ac:dyDescent="0.3">
      <c r="A25" s="139">
        <v>36495</v>
      </c>
      <c r="B25" s="170"/>
      <c r="C25" s="16">
        <v>128820</v>
      </c>
      <c r="D25" s="165"/>
      <c r="E25" s="170"/>
      <c r="F25" s="170"/>
      <c r="G25" s="167"/>
      <c r="H25" s="167"/>
      <c r="I25" s="170"/>
      <c r="J25" s="170"/>
    </row>
    <row r="26" spans="1:10" x14ac:dyDescent="0.3">
      <c r="A26" s="139">
        <v>36526</v>
      </c>
      <c r="B26" s="170"/>
      <c r="C26" s="16">
        <v>116262</v>
      </c>
      <c r="D26" s="165"/>
      <c r="E26" s="170"/>
      <c r="F26" s="170"/>
      <c r="G26" s="167"/>
      <c r="H26" s="167"/>
      <c r="I26" s="170"/>
      <c r="J26" s="170"/>
    </row>
    <row r="27" spans="1:10" x14ac:dyDescent="0.3">
      <c r="A27" s="139">
        <v>36557</v>
      </c>
      <c r="B27" s="170"/>
      <c r="C27" s="16">
        <v>121538</v>
      </c>
      <c r="D27" s="165"/>
      <c r="E27" s="170"/>
      <c r="F27" s="170"/>
      <c r="G27" s="167"/>
      <c r="H27" s="167"/>
      <c r="I27" s="170"/>
      <c r="J27" s="170"/>
    </row>
    <row r="28" spans="1:10" x14ac:dyDescent="0.3">
      <c r="A28" s="139">
        <v>36586</v>
      </c>
      <c r="B28" s="170"/>
      <c r="C28" s="16">
        <v>131366</v>
      </c>
      <c r="D28" s="165"/>
      <c r="E28" s="170"/>
      <c r="F28" s="170"/>
      <c r="G28" s="167"/>
      <c r="H28" s="167"/>
      <c r="I28" s="170"/>
      <c r="J28" s="170"/>
    </row>
    <row r="29" spans="1:10" x14ac:dyDescent="0.3">
      <c r="A29" s="139">
        <v>36617</v>
      </c>
      <c r="B29" s="170"/>
      <c r="C29" s="16">
        <v>118634</v>
      </c>
      <c r="D29" s="165"/>
      <c r="E29" s="170"/>
      <c r="F29" s="170"/>
      <c r="G29" s="167"/>
      <c r="H29" s="167"/>
      <c r="I29" s="170"/>
      <c r="J29" s="170"/>
    </row>
    <row r="30" spans="1:10" x14ac:dyDescent="0.3">
      <c r="A30" s="139">
        <v>36647</v>
      </c>
      <c r="B30" s="170"/>
      <c r="C30" s="16">
        <v>128932</v>
      </c>
      <c r="D30" s="165"/>
      <c r="E30" s="170"/>
      <c r="F30" s="170"/>
      <c r="G30" s="167"/>
      <c r="H30" s="167"/>
      <c r="I30" s="170"/>
      <c r="J30" s="170"/>
    </row>
    <row r="31" spans="1:10" x14ac:dyDescent="0.3">
      <c r="A31" s="139">
        <v>36678</v>
      </c>
      <c r="B31" s="170"/>
      <c r="C31" s="16">
        <v>126464</v>
      </c>
      <c r="D31" s="165"/>
      <c r="E31" s="170"/>
      <c r="F31" s="170"/>
      <c r="G31" s="167"/>
      <c r="H31" s="167"/>
      <c r="I31" s="170"/>
      <c r="J31" s="170"/>
    </row>
    <row r="32" spans="1:10" x14ac:dyDescent="0.3">
      <c r="A32" s="139">
        <v>36708</v>
      </c>
      <c r="B32" s="170"/>
      <c r="C32" s="16">
        <v>135840</v>
      </c>
      <c r="D32" s="165"/>
      <c r="E32" s="170"/>
      <c r="F32" s="170"/>
      <c r="G32" s="167"/>
      <c r="H32" s="167"/>
      <c r="I32" s="170"/>
      <c r="J32" s="170"/>
    </row>
    <row r="33" spans="1:10" x14ac:dyDescent="0.3">
      <c r="A33" s="139">
        <v>36739</v>
      </c>
      <c r="B33" s="170"/>
      <c r="C33" s="16">
        <v>126865</v>
      </c>
      <c r="D33" s="165"/>
      <c r="E33" s="170"/>
      <c r="F33" s="170"/>
      <c r="G33" s="167"/>
      <c r="H33" s="167"/>
      <c r="I33" s="170"/>
      <c r="J33" s="170"/>
    </row>
    <row r="34" spans="1:10" x14ac:dyDescent="0.3">
      <c r="A34" s="139">
        <v>36770</v>
      </c>
      <c r="B34" s="170"/>
      <c r="C34" s="16">
        <v>114697</v>
      </c>
      <c r="D34" s="165"/>
      <c r="E34" s="170"/>
      <c r="F34" s="170"/>
      <c r="G34" s="167"/>
      <c r="H34" s="167"/>
      <c r="I34" s="170"/>
      <c r="J34" s="170"/>
    </row>
    <row r="35" spans="1:10" x14ac:dyDescent="0.3">
      <c r="A35" s="139">
        <v>36800</v>
      </c>
      <c r="B35" s="170"/>
      <c r="C35" s="16">
        <v>128222</v>
      </c>
      <c r="D35" s="165"/>
      <c r="E35" s="170"/>
      <c r="F35" s="170"/>
      <c r="G35" s="167"/>
      <c r="H35" s="167"/>
      <c r="I35" s="170"/>
      <c r="J35" s="170"/>
    </row>
    <row r="36" spans="1:10" x14ac:dyDescent="0.3">
      <c r="A36" s="139">
        <v>36831</v>
      </c>
      <c r="B36" s="170"/>
      <c r="C36" s="16">
        <v>121870</v>
      </c>
      <c r="D36" s="165"/>
      <c r="E36" s="170"/>
      <c r="F36" s="170"/>
      <c r="G36" s="167"/>
      <c r="H36" s="167"/>
      <c r="I36" s="170"/>
      <c r="J36" s="170"/>
    </row>
    <row r="37" spans="1:10" x14ac:dyDescent="0.3">
      <c r="A37" s="139">
        <v>36861</v>
      </c>
      <c r="B37" s="170"/>
      <c r="C37" s="16">
        <v>120044</v>
      </c>
      <c r="D37" s="165"/>
      <c r="E37" s="170"/>
      <c r="F37" s="170"/>
      <c r="G37" s="167"/>
      <c r="H37" s="167"/>
      <c r="I37" s="170"/>
      <c r="J37" s="170"/>
    </row>
    <row r="38" spans="1:10" x14ac:dyDescent="0.3">
      <c r="A38" s="139">
        <v>36892</v>
      </c>
      <c r="B38" s="170"/>
      <c r="C38" s="16">
        <v>113240</v>
      </c>
      <c r="D38" s="165"/>
      <c r="E38" s="170"/>
      <c r="F38" s="170"/>
      <c r="G38" s="167"/>
      <c r="H38" s="167"/>
      <c r="I38" s="170"/>
      <c r="J38" s="170"/>
    </row>
    <row r="39" spans="1:10" x14ac:dyDescent="0.3">
      <c r="A39" s="139">
        <v>36923</v>
      </c>
      <c r="B39" s="170"/>
      <c r="C39" s="16">
        <v>123936</v>
      </c>
      <c r="D39" s="165"/>
      <c r="E39" s="170"/>
      <c r="F39" s="170"/>
      <c r="G39" s="167"/>
      <c r="H39" s="167"/>
      <c r="I39" s="170"/>
      <c r="J39" s="170"/>
    </row>
    <row r="40" spans="1:10" x14ac:dyDescent="0.3">
      <c r="A40" s="139">
        <v>36951</v>
      </c>
      <c r="B40" s="170"/>
      <c r="C40" s="16">
        <v>127743</v>
      </c>
      <c r="D40" s="165"/>
      <c r="E40" s="170"/>
      <c r="F40" s="170"/>
      <c r="G40" s="167"/>
      <c r="H40" s="167"/>
      <c r="I40" s="170"/>
      <c r="J40" s="170"/>
    </row>
    <row r="41" spans="1:10" x14ac:dyDescent="0.3">
      <c r="A41" s="139">
        <v>36982</v>
      </c>
      <c r="B41" s="170"/>
      <c r="C41" s="16">
        <v>128124</v>
      </c>
      <c r="D41" s="165"/>
      <c r="E41" s="170"/>
      <c r="F41" s="170"/>
      <c r="G41" s="167"/>
      <c r="H41" s="167"/>
      <c r="I41" s="170"/>
      <c r="J41" s="170"/>
    </row>
    <row r="42" spans="1:10" x14ac:dyDescent="0.3">
      <c r="A42" s="139">
        <v>37012</v>
      </c>
      <c r="B42" s="170"/>
      <c r="C42" s="16">
        <v>139218</v>
      </c>
      <c r="D42" s="165"/>
      <c r="E42" s="170"/>
      <c r="F42" s="170"/>
      <c r="G42" s="167"/>
      <c r="H42" s="167"/>
      <c r="I42" s="170"/>
      <c r="J42" s="170"/>
    </row>
    <row r="43" spans="1:10" x14ac:dyDescent="0.3">
      <c r="A43" s="139">
        <v>37043</v>
      </c>
      <c r="B43" s="170"/>
      <c r="C43" s="16">
        <v>133590</v>
      </c>
      <c r="D43" s="165"/>
      <c r="E43" s="170"/>
      <c r="F43" s="170"/>
      <c r="G43" s="167"/>
      <c r="H43" s="167"/>
      <c r="I43" s="170"/>
      <c r="J43" s="170"/>
    </row>
    <row r="44" spans="1:10" x14ac:dyDescent="0.3">
      <c r="A44" s="139">
        <v>37073</v>
      </c>
      <c r="B44" s="170"/>
      <c r="C44" s="16">
        <v>128680</v>
      </c>
      <c r="D44" s="165"/>
      <c r="E44" s="170"/>
      <c r="F44" s="170"/>
      <c r="G44" s="167"/>
      <c r="H44" s="167"/>
      <c r="I44" s="170"/>
      <c r="J44" s="170"/>
    </row>
    <row r="45" spans="1:10" x14ac:dyDescent="0.3">
      <c r="A45" s="139">
        <v>37104</v>
      </c>
      <c r="B45" s="170"/>
      <c r="C45" s="16">
        <v>120212</v>
      </c>
      <c r="D45" s="165"/>
      <c r="E45" s="170"/>
      <c r="F45" s="170"/>
      <c r="G45" s="167"/>
      <c r="H45" s="167"/>
      <c r="I45" s="170"/>
      <c r="J45" s="170"/>
    </row>
    <row r="46" spans="1:10" x14ac:dyDescent="0.3">
      <c r="A46" s="139">
        <v>37135</v>
      </c>
      <c r="B46" s="170"/>
      <c r="C46" s="16">
        <v>130453</v>
      </c>
      <c r="D46" s="165"/>
      <c r="E46" s="170"/>
      <c r="F46" s="170"/>
      <c r="G46" s="167"/>
      <c r="H46" s="167"/>
      <c r="I46" s="170"/>
      <c r="J46" s="170"/>
    </row>
    <row r="47" spans="1:10" x14ac:dyDescent="0.3">
      <c r="A47" s="139">
        <v>37165</v>
      </c>
      <c r="B47" s="170"/>
      <c r="C47" s="16">
        <v>126563</v>
      </c>
      <c r="D47" s="165"/>
      <c r="E47" s="170"/>
      <c r="F47" s="170"/>
      <c r="G47" s="167"/>
      <c r="H47" s="167"/>
      <c r="I47" s="170"/>
      <c r="J47" s="170"/>
    </row>
    <row r="48" spans="1:10" x14ac:dyDescent="0.3">
      <c r="A48" s="139">
        <v>37196</v>
      </c>
      <c r="B48" s="170"/>
      <c r="C48" s="16">
        <v>136707</v>
      </c>
      <c r="D48" s="165"/>
      <c r="E48" s="170"/>
      <c r="F48" s="170"/>
      <c r="G48" s="167"/>
      <c r="H48" s="167"/>
      <c r="I48" s="170"/>
      <c r="J48" s="170"/>
    </row>
    <row r="49" spans="1:10" x14ac:dyDescent="0.3">
      <c r="A49" s="139">
        <v>37226</v>
      </c>
      <c r="B49" s="170"/>
      <c r="C49" s="16">
        <v>138595</v>
      </c>
      <c r="D49" s="165"/>
      <c r="E49" s="170"/>
      <c r="F49" s="170"/>
      <c r="G49" s="167"/>
      <c r="H49" s="167"/>
      <c r="I49" s="170"/>
      <c r="J49" s="170"/>
    </row>
    <row r="50" spans="1:10" x14ac:dyDescent="0.3">
      <c r="A50" s="139">
        <v>37257</v>
      </c>
      <c r="B50" s="170"/>
      <c r="C50" s="16">
        <v>132548</v>
      </c>
      <c r="D50" s="165"/>
      <c r="E50" s="170"/>
      <c r="F50" s="170"/>
      <c r="G50" s="167"/>
      <c r="H50" s="167"/>
      <c r="I50" s="170"/>
      <c r="J50" s="170"/>
    </row>
    <row r="51" spans="1:10" x14ac:dyDescent="0.3">
      <c r="A51" s="139">
        <v>37288</v>
      </c>
      <c r="B51" s="170"/>
      <c r="C51" s="16">
        <v>130001</v>
      </c>
      <c r="D51" s="165"/>
      <c r="E51" s="170"/>
      <c r="F51" s="170"/>
      <c r="G51" s="167"/>
      <c r="H51" s="167"/>
      <c r="I51" s="170"/>
      <c r="J51" s="170"/>
    </row>
    <row r="52" spans="1:10" x14ac:dyDescent="0.3">
      <c r="A52" s="139">
        <v>37316</v>
      </c>
      <c r="B52" s="170"/>
      <c r="C52" s="16">
        <v>116122</v>
      </c>
      <c r="D52" s="165"/>
      <c r="E52" s="170"/>
      <c r="F52" s="170"/>
      <c r="G52" s="167"/>
      <c r="H52" s="167"/>
      <c r="I52" s="170"/>
      <c r="J52" s="170"/>
    </row>
    <row r="53" spans="1:10" x14ac:dyDescent="0.3">
      <c r="A53" s="139">
        <v>37347</v>
      </c>
      <c r="B53" s="170"/>
      <c r="C53" s="16">
        <v>125135</v>
      </c>
      <c r="D53" s="165"/>
      <c r="E53" s="170"/>
      <c r="F53" s="170"/>
      <c r="G53" s="167"/>
      <c r="H53" s="167"/>
      <c r="I53" s="170"/>
      <c r="J53" s="170"/>
    </row>
    <row r="54" spans="1:10" x14ac:dyDescent="0.3">
      <c r="A54" s="139">
        <v>37377</v>
      </c>
      <c r="B54" s="170"/>
      <c r="C54" s="16">
        <v>138183</v>
      </c>
      <c r="D54" s="165"/>
      <c r="E54" s="170"/>
      <c r="F54" s="170"/>
      <c r="G54" s="167"/>
      <c r="H54" s="167"/>
      <c r="I54" s="170"/>
      <c r="J54" s="170"/>
    </row>
    <row r="55" spans="1:10" x14ac:dyDescent="0.3">
      <c r="A55" s="139">
        <v>37408</v>
      </c>
      <c r="B55" s="170"/>
      <c r="C55" s="16">
        <v>144850</v>
      </c>
      <c r="D55" s="165"/>
      <c r="E55" s="170"/>
      <c r="F55" s="170"/>
      <c r="G55" s="167"/>
      <c r="H55" s="167"/>
      <c r="I55" s="170"/>
      <c r="J55" s="170"/>
    </row>
    <row r="56" spans="1:10" x14ac:dyDescent="0.3">
      <c r="A56" s="139">
        <v>37438</v>
      </c>
      <c r="B56" s="170"/>
      <c r="C56" s="16">
        <v>148523</v>
      </c>
      <c r="D56" s="165"/>
      <c r="E56" s="170"/>
      <c r="F56" s="170"/>
      <c r="G56" s="167"/>
      <c r="H56" s="167"/>
      <c r="I56" s="170"/>
      <c r="J56" s="170"/>
    </row>
    <row r="57" spans="1:10" x14ac:dyDescent="0.3">
      <c r="A57" s="139">
        <v>37469</v>
      </c>
      <c r="B57" s="170"/>
      <c r="C57" s="16">
        <v>124697</v>
      </c>
      <c r="D57" s="165"/>
      <c r="E57" s="170"/>
      <c r="F57" s="170"/>
      <c r="G57" s="167"/>
      <c r="H57" s="167"/>
      <c r="I57" s="170"/>
      <c r="J57" s="170"/>
    </row>
    <row r="58" spans="1:10" x14ac:dyDescent="0.3">
      <c r="A58" s="139">
        <v>37500</v>
      </c>
      <c r="B58" s="170"/>
      <c r="C58" s="16">
        <v>150832</v>
      </c>
      <c r="D58" s="165"/>
      <c r="E58" s="170"/>
      <c r="F58" s="170"/>
      <c r="G58" s="167"/>
      <c r="H58" s="167"/>
      <c r="I58" s="170"/>
      <c r="J58" s="170"/>
    </row>
    <row r="59" spans="1:10" x14ac:dyDescent="0.3">
      <c r="A59" s="139">
        <v>37530</v>
      </c>
      <c r="B59" s="170"/>
      <c r="C59" s="16">
        <v>129472</v>
      </c>
      <c r="D59" s="165"/>
      <c r="E59" s="170"/>
      <c r="F59" s="170"/>
      <c r="G59" s="167"/>
      <c r="H59" s="167"/>
      <c r="I59" s="170"/>
      <c r="J59" s="170"/>
    </row>
    <row r="60" spans="1:10" x14ac:dyDescent="0.3">
      <c r="A60" s="139">
        <v>37561</v>
      </c>
      <c r="B60" s="170"/>
      <c r="C60" s="16">
        <v>132045</v>
      </c>
      <c r="D60" s="165"/>
      <c r="E60" s="170"/>
      <c r="F60" s="170"/>
      <c r="G60" s="167"/>
      <c r="H60" s="167"/>
      <c r="I60" s="170"/>
      <c r="J60" s="170"/>
    </row>
    <row r="61" spans="1:10" x14ac:dyDescent="0.3">
      <c r="A61" s="139">
        <v>37591</v>
      </c>
      <c r="B61" s="170"/>
      <c r="C61" s="16">
        <v>139704</v>
      </c>
      <c r="D61" s="165"/>
      <c r="E61" s="170"/>
      <c r="F61" s="170"/>
      <c r="G61" s="167"/>
      <c r="H61" s="167"/>
      <c r="I61" s="170"/>
      <c r="J61" s="170"/>
    </row>
    <row r="62" spans="1:10" x14ac:dyDescent="0.3">
      <c r="A62" s="139">
        <v>37622</v>
      </c>
      <c r="B62" s="170"/>
      <c r="C62" s="16">
        <v>147942</v>
      </c>
      <c r="D62" s="165"/>
      <c r="E62" s="170"/>
      <c r="F62" s="170"/>
      <c r="G62" s="167"/>
      <c r="H62" s="167"/>
      <c r="I62" s="170"/>
      <c r="J62" s="170"/>
    </row>
    <row r="63" spans="1:10" x14ac:dyDescent="0.3">
      <c r="A63" s="139">
        <v>37653</v>
      </c>
      <c r="B63" s="170"/>
      <c r="C63" s="16">
        <v>131668</v>
      </c>
      <c r="D63" s="165"/>
      <c r="E63" s="170"/>
      <c r="F63" s="170"/>
      <c r="G63" s="167"/>
      <c r="H63" s="167"/>
      <c r="I63" s="170"/>
      <c r="J63" s="170"/>
    </row>
    <row r="64" spans="1:10" x14ac:dyDescent="0.3">
      <c r="A64" s="139">
        <v>37681</v>
      </c>
      <c r="B64" s="170"/>
      <c r="C64" s="16">
        <v>129367</v>
      </c>
      <c r="D64" s="165"/>
      <c r="E64" s="170"/>
      <c r="F64" s="170"/>
      <c r="G64" s="167"/>
      <c r="H64" s="167"/>
      <c r="I64" s="170"/>
      <c r="J64" s="170"/>
    </row>
    <row r="65" spans="1:10" x14ac:dyDescent="0.3">
      <c r="A65" s="139">
        <v>37712</v>
      </c>
      <c r="B65" s="170"/>
      <c r="C65" s="16">
        <v>139313</v>
      </c>
      <c r="D65" s="165"/>
      <c r="E65" s="170"/>
      <c r="F65" s="170"/>
      <c r="G65" s="167"/>
      <c r="H65" s="167"/>
      <c r="I65" s="170"/>
      <c r="J65" s="170"/>
    </row>
    <row r="66" spans="1:10" x14ac:dyDescent="0.3">
      <c r="A66" s="139">
        <v>37742</v>
      </c>
      <c r="B66" s="170"/>
      <c r="C66" s="16">
        <v>135559</v>
      </c>
      <c r="D66" s="165"/>
      <c r="E66" s="170"/>
      <c r="F66" s="170"/>
      <c r="G66" s="167"/>
      <c r="H66" s="167"/>
      <c r="I66" s="170"/>
      <c r="J66" s="170"/>
    </row>
    <row r="67" spans="1:10" x14ac:dyDescent="0.3">
      <c r="A67" s="139">
        <v>37773</v>
      </c>
      <c r="B67" s="170"/>
      <c r="C67" s="16">
        <v>136503</v>
      </c>
      <c r="D67" s="165"/>
      <c r="E67" s="170"/>
      <c r="F67" s="170"/>
      <c r="G67" s="167"/>
      <c r="H67" s="167"/>
      <c r="I67" s="170"/>
      <c r="J67" s="170"/>
    </row>
    <row r="68" spans="1:10" x14ac:dyDescent="0.3">
      <c r="A68" s="139">
        <v>37803</v>
      </c>
      <c r="B68" s="170"/>
      <c r="C68" s="16">
        <v>138538</v>
      </c>
      <c r="D68" s="165"/>
      <c r="E68" s="170"/>
      <c r="F68" s="170"/>
      <c r="G68" s="167"/>
      <c r="H68" s="167"/>
      <c r="I68" s="170"/>
      <c r="J68" s="170"/>
    </row>
    <row r="69" spans="1:10" x14ac:dyDescent="0.3">
      <c r="A69" s="139">
        <v>37834</v>
      </c>
      <c r="B69" s="170"/>
      <c r="C69" s="16">
        <v>148443</v>
      </c>
      <c r="D69" s="165"/>
      <c r="E69" s="170"/>
      <c r="F69" s="170"/>
      <c r="G69" s="167"/>
      <c r="H69" s="167"/>
      <c r="I69" s="170"/>
      <c r="J69" s="170"/>
    </row>
    <row r="70" spans="1:10" x14ac:dyDescent="0.3">
      <c r="A70" s="139">
        <v>37865</v>
      </c>
      <c r="B70" s="170"/>
      <c r="C70" s="16">
        <v>142387</v>
      </c>
      <c r="D70" s="165"/>
      <c r="E70" s="170"/>
      <c r="F70" s="170"/>
      <c r="G70" s="167"/>
      <c r="H70" s="167"/>
      <c r="I70" s="170"/>
      <c r="J70" s="170"/>
    </row>
    <row r="71" spans="1:10" x14ac:dyDescent="0.3">
      <c r="A71" s="139">
        <v>37895</v>
      </c>
      <c r="B71" s="170"/>
      <c r="C71" s="16">
        <v>134948</v>
      </c>
      <c r="D71" s="165"/>
      <c r="E71" s="170"/>
      <c r="F71" s="170"/>
      <c r="G71" s="167"/>
      <c r="H71" s="167"/>
      <c r="I71" s="170"/>
      <c r="J71" s="170"/>
    </row>
    <row r="72" spans="1:10" x14ac:dyDescent="0.3">
      <c r="A72" s="139">
        <v>37926</v>
      </c>
      <c r="B72" s="170"/>
      <c r="C72" s="16">
        <v>143741</v>
      </c>
      <c r="D72" s="165"/>
      <c r="E72" s="170"/>
      <c r="F72" s="170"/>
      <c r="G72" s="167"/>
      <c r="H72" s="167"/>
      <c r="I72" s="170"/>
      <c r="J72" s="170"/>
    </row>
    <row r="73" spans="1:10" x14ac:dyDescent="0.3">
      <c r="A73" s="139">
        <v>37956</v>
      </c>
      <c r="B73" s="170"/>
      <c r="C73" s="16">
        <v>139936</v>
      </c>
      <c r="D73" s="165"/>
      <c r="E73" s="170"/>
      <c r="F73" s="170"/>
      <c r="G73" s="167"/>
      <c r="H73" s="167"/>
      <c r="I73" s="170"/>
      <c r="J73" s="170"/>
    </row>
    <row r="74" spans="1:10" x14ac:dyDescent="0.3">
      <c r="A74" s="139">
        <v>37987</v>
      </c>
      <c r="B74" s="170">
        <v>157</v>
      </c>
      <c r="C74" s="16">
        <v>128070</v>
      </c>
      <c r="D74" s="165"/>
      <c r="E74" s="170"/>
      <c r="F74" s="170"/>
      <c r="G74" s="167"/>
      <c r="H74" s="167"/>
      <c r="I74" s="170"/>
      <c r="J74" s="170"/>
    </row>
    <row r="75" spans="1:10" x14ac:dyDescent="0.3">
      <c r="A75" s="139">
        <v>38018</v>
      </c>
      <c r="B75" s="170">
        <v>187</v>
      </c>
      <c r="C75" s="16">
        <v>143594</v>
      </c>
      <c r="D75" s="165"/>
      <c r="E75" s="170"/>
      <c r="F75" s="170"/>
      <c r="G75" s="167"/>
      <c r="H75" s="167"/>
      <c r="I75" s="170"/>
      <c r="J75" s="170"/>
    </row>
    <row r="76" spans="1:10" x14ac:dyDescent="0.3">
      <c r="A76" s="139">
        <v>38047</v>
      </c>
      <c r="B76" s="170">
        <v>250</v>
      </c>
      <c r="C76" s="16">
        <v>131905</v>
      </c>
      <c r="D76" s="165"/>
      <c r="E76" s="170"/>
      <c r="F76" s="170"/>
      <c r="G76" s="167"/>
      <c r="H76" s="167"/>
      <c r="I76" s="170"/>
      <c r="J76" s="170"/>
    </row>
    <row r="77" spans="1:10" x14ac:dyDescent="0.3">
      <c r="A77" s="139">
        <v>38078</v>
      </c>
      <c r="B77" s="170">
        <v>270</v>
      </c>
      <c r="C77" s="16">
        <v>150854</v>
      </c>
      <c r="D77" s="165"/>
      <c r="E77" s="170"/>
      <c r="F77" s="170"/>
      <c r="G77" s="167"/>
      <c r="H77" s="167"/>
      <c r="I77" s="170"/>
      <c r="J77" s="170"/>
    </row>
    <row r="78" spans="1:10" x14ac:dyDescent="0.3">
      <c r="A78" s="139">
        <v>38108</v>
      </c>
      <c r="B78" s="170">
        <v>220</v>
      </c>
      <c r="C78" s="16">
        <v>145506</v>
      </c>
      <c r="D78" s="165"/>
      <c r="E78" s="170"/>
      <c r="F78" s="170"/>
      <c r="G78" s="167"/>
      <c r="H78" s="167"/>
      <c r="I78" s="170"/>
      <c r="J78" s="170"/>
    </row>
    <row r="79" spans="1:10" x14ac:dyDescent="0.3">
      <c r="A79" s="139">
        <v>38139</v>
      </c>
      <c r="B79" s="170">
        <v>276</v>
      </c>
      <c r="C79" s="16">
        <v>138301</v>
      </c>
      <c r="D79" s="165"/>
      <c r="E79" s="170"/>
      <c r="F79" s="170"/>
      <c r="G79" s="167"/>
      <c r="H79" s="167"/>
      <c r="I79" s="170"/>
      <c r="J79" s="170"/>
    </row>
    <row r="80" spans="1:10" x14ac:dyDescent="0.3">
      <c r="A80" s="139">
        <v>38169</v>
      </c>
      <c r="B80" s="170">
        <v>250</v>
      </c>
      <c r="C80" s="16">
        <v>145540</v>
      </c>
      <c r="D80" s="165"/>
      <c r="E80" s="170"/>
      <c r="F80" s="170"/>
      <c r="G80" s="167"/>
      <c r="H80" s="167"/>
      <c r="I80" s="170"/>
      <c r="J80" s="170"/>
    </row>
    <row r="81" spans="1:10" x14ac:dyDescent="0.3">
      <c r="A81" s="139">
        <v>38200</v>
      </c>
      <c r="B81" s="170">
        <v>272</v>
      </c>
      <c r="C81" s="16">
        <v>162428</v>
      </c>
      <c r="D81" s="165"/>
      <c r="E81" s="170"/>
      <c r="F81" s="170"/>
      <c r="G81" s="167"/>
      <c r="H81" s="167"/>
      <c r="I81" s="170"/>
      <c r="J81" s="170"/>
    </row>
    <row r="82" spans="1:10" x14ac:dyDescent="0.3">
      <c r="A82" s="139">
        <v>38231</v>
      </c>
      <c r="B82" s="170">
        <v>238</v>
      </c>
      <c r="C82" s="16">
        <v>153996</v>
      </c>
      <c r="D82" s="165"/>
      <c r="E82" s="170"/>
      <c r="F82" s="170"/>
      <c r="G82" s="167"/>
      <c r="H82" s="167"/>
      <c r="I82" s="170"/>
      <c r="J82" s="170"/>
    </row>
    <row r="83" spans="1:10" x14ac:dyDescent="0.3">
      <c r="A83" s="139">
        <v>38261</v>
      </c>
      <c r="B83" s="194">
        <v>216</v>
      </c>
      <c r="C83" s="16">
        <v>147558</v>
      </c>
      <c r="D83" s="165"/>
      <c r="E83" s="170"/>
      <c r="F83" s="170"/>
      <c r="G83" s="167"/>
      <c r="H83" s="167"/>
      <c r="I83" s="170"/>
      <c r="J83" s="170"/>
    </row>
    <row r="84" spans="1:10" x14ac:dyDescent="0.3">
      <c r="A84" s="139">
        <v>38292</v>
      </c>
      <c r="B84" s="170">
        <v>219</v>
      </c>
      <c r="C84" s="16">
        <v>143651</v>
      </c>
      <c r="D84" s="165"/>
      <c r="E84" s="170"/>
      <c r="F84" s="170"/>
      <c r="G84" s="167"/>
      <c r="H84" s="167"/>
      <c r="I84" s="170"/>
      <c r="J84" s="170"/>
    </row>
    <row r="85" spans="1:10" x14ac:dyDescent="0.3">
      <c r="A85" s="139">
        <v>38322</v>
      </c>
      <c r="B85" s="170">
        <v>198</v>
      </c>
      <c r="C85" s="16">
        <v>146410</v>
      </c>
      <c r="D85" s="165"/>
      <c r="E85" s="195"/>
      <c r="F85" s="195"/>
      <c r="G85" s="169"/>
      <c r="H85" s="169"/>
      <c r="I85" s="195"/>
      <c r="J85" s="195"/>
    </row>
    <row r="86" spans="1:10" x14ac:dyDescent="0.3">
      <c r="A86" s="139">
        <v>38353</v>
      </c>
      <c r="B86" s="6">
        <v>184</v>
      </c>
      <c r="C86" s="16">
        <v>132328</v>
      </c>
      <c r="D86" s="165"/>
      <c r="E86" s="6"/>
      <c r="F86" s="6"/>
      <c r="G86" s="16"/>
      <c r="H86" s="16"/>
      <c r="I86" s="6"/>
      <c r="J86" s="6"/>
    </row>
    <row r="87" spans="1:10" x14ac:dyDescent="0.3">
      <c r="A87" s="139">
        <v>38384</v>
      </c>
      <c r="B87" s="6">
        <v>203</v>
      </c>
      <c r="C87" s="16">
        <v>167411</v>
      </c>
      <c r="D87" s="165"/>
      <c r="E87" s="6"/>
      <c r="F87" s="6"/>
      <c r="G87" s="16"/>
      <c r="H87" s="16"/>
      <c r="I87" s="6"/>
      <c r="J87" s="6"/>
    </row>
    <row r="88" spans="1:10" x14ac:dyDescent="0.3">
      <c r="A88" s="139">
        <v>38412</v>
      </c>
      <c r="B88" s="6">
        <v>243</v>
      </c>
      <c r="C88" s="16">
        <v>155026</v>
      </c>
      <c r="D88" s="165"/>
      <c r="E88" s="6"/>
      <c r="F88" s="6"/>
      <c r="G88" s="16"/>
      <c r="H88" s="16"/>
      <c r="I88" s="6"/>
      <c r="J88" s="6"/>
    </row>
    <row r="89" spans="1:10" x14ac:dyDescent="0.3">
      <c r="A89" s="139">
        <v>38443</v>
      </c>
      <c r="B89" s="6">
        <v>264</v>
      </c>
      <c r="C89" s="16">
        <v>159100</v>
      </c>
      <c r="D89" s="165"/>
      <c r="E89" s="6"/>
      <c r="F89" s="6"/>
      <c r="G89" s="16"/>
      <c r="H89" s="16"/>
      <c r="I89" s="6"/>
      <c r="J89" s="6"/>
    </row>
    <row r="90" spans="1:10" x14ac:dyDescent="0.3">
      <c r="A90" s="139">
        <v>38473</v>
      </c>
      <c r="B90" s="6">
        <v>253</v>
      </c>
      <c r="C90" s="16">
        <v>169845</v>
      </c>
      <c r="D90" s="165"/>
      <c r="E90" s="6"/>
      <c r="F90" s="6"/>
      <c r="G90" s="16"/>
      <c r="H90" s="16"/>
      <c r="I90" s="6"/>
      <c r="J90" s="6"/>
    </row>
    <row r="91" spans="1:10" x14ac:dyDescent="0.3">
      <c r="A91" s="139">
        <v>38504</v>
      </c>
      <c r="B91" s="6">
        <v>284</v>
      </c>
      <c r="C91" s="16">
        <v>158675</v>
      </c>
      <c r="D91" s="165"/>
      <c r="E91" s="6"/>
      <c r="F91" s="6"/>
      <c r="G91" s="16"/>
      <c r="H91" s="16"/>
      <c r="I91" s="6"/>
      <c r="J91" s="6"/>
    </row>
    <row r="92" spans="1:10" x14ac:dyDescent="0.3">
      <c r="A92" s="139">
        <v>38534</v>
      </c>
      <c r="B92" s="6">
        <v>242</v>
      </c>
      <c r="C92" s="16">
        <v>166728</v>
      </c>
      <c r="D92" s="165"/>
      <c r="E92" s="6"/>
      <c r="F92" s="6"/>
      <c r="G92" s="16"/>
      <c r="H92" s="16"/>
      <c r="I92" s="6"/>
      <c r="J92" s="6"/>
    </row>
    <row r="93" spans="1:10" x14ac:dyDescent="0.3">
      <c r="A93" s="139">
        <v>38565</v>
      </c>
      <c r="B93" s="6">
        <v>263</v>
      </c>
      <c r="C93" s="16">
        <v>172226</v>
      </c>
      <c r="D93" s="165"/>
      <c r="E93" s="6"/>
      <c r="F93" s="6"/>
      <c r="G93" s="16"/>
      <c r="H93" s="16"/>
      <c r="I93" s="6"/>
      <c r="J93" s="6"/>
    </row>
    <row r="94" spans="1:10" x14ac:dyDescent="0.3">
      <c r="A94" s="139">
        <v>38596</v>
      </c>
      <c r="B94" s="6">
        <v>405</v>
      </c>
      <c r="C94" s="16">
        <v>214667</v>
      </c>
      <c r="D94" s="165"/>
      <c r="E94" s="6"/>
      <c r="F94" s="6"/>
      <c r="G94" s="16"/>
      <c r="H94" s="16"/>
      <c r="I94" s="6"/>
      <c r="J94" s="6"/>
    </row>
    <row r="95" spans="1:10" x14ac:dyDescent="0.3">
      <c r="A95" s="139">
        <v>38626</v>
      </c>
      <c r="B95" s="6">
        <v>359</v>
      </c>
      <c r="C95" s="16">
        <v>175622</v>
      </c>
      <c r="D95" s="165"/>
      <c r="E95" s="6"/>
      <c r="F95" s="6"/>
      <c r="G95" s="16"/>
      <c r="H95" s="16"/>
      <c r="I95" s="6"/>
      <c r="J95" s="6"/>
    </row>
    <row r="96" spans="1:10" x14ac:dyDescent="0.3">
      <c r="A96" s="139">
        <v>38657</v>
      </c>
      <c r="B96" s="6">
        <v>259</v>
      </c>
      <c r="C96" s="16">
        <v>171303</v>
      </c>
      <c r="D96" s="165"/>
      <c r="E96" s="6"/>
      <c r="F96" s="6"/>
      <c r="G96" s="16"/>
      <c r="H96" s="16"/>
      <c r="I96" s="6"/>
      <c r="J96" s="6"/>
    </row>
    <row r="97" spans="1:10" x14ac:dyDescent="0.3">
      <c r="A97" s="139">
        <v>38687</v>
      </c>
      <c r="B97" s="6">
        <v>255</v>
      </c>
      <c r="C97" s="16">
        <v>164330</v>
      </c>
      <c r="D97" s="165"/>
      <c r="E97" s="6"/>
      <c r="F97" s="6"/>
      <c r="G97" s="16"/>
      <c r="H97" s="16"/>
      <c r="I97" s="6"/>
      <c r="J97" s="6"/>
    </row>
    <row r="98" spans="1:10" x14ac:dyDescent="0.3">
      <c r="A98" s="139">
        <v>38718</v>
      </c>
      <c r="B98" s="6">
        <v>200</v>
      </c>
      <c r="C98" s="16">
        <v>163786</v>
      </c>
      <c r="D98" s="165"/>
      <c r="E98" s="6"/>
      <c r="F98" s="6"/>
      <c r="G98" s="16"/>
      <c r="H98" s="16"/>
      <c r="I98" s="6"/>
      <c r="J98" s="6"/>
    </row>
    <row r="99" spans="1:10" x14ac:dyDescent="0.3">
      <c r="A99" s="139">
        <v>38749</v>
      </c>
      <c r="B99" s="6">
        <v>220</v>
      </c>
      <c r="C99" s="16">
        <v>181587</v>
      </c>
      <c r="D99" s="165"/>
      <c r="E99" s="6"/>
      <c r="F99" s="6"/>
      <c r="G99" s="16"/>
      <c r="H99" s="16"/>
      <c r="I99" s="6"/>
      <c r="J99" s="6"/>
    </row>
    <row r="100" spans="1:10" x14ac:dyDescent="0.3">
      <c r="A100" s="139">
        <v>38777</v>
      </c>
      <c r="B100" s="6">
        <v>326</v>
      </c>
      <c r="C100" s="16">
        <v>170624</v>
      </c>
      <c r="D100" s="165"/>
      <c r="E100" s="6"/>
      <c r="F100" s="6"/>
      <c r="G100" s="16"/>
      <c r="H100" s="16"/>
      <c r="I100" s="6"/>
      <c r="J100" s="6"/>
    </row>
    <row r="101" spans="1:10" x14ac:dyDescent="0.3">
      <c r="A101" s="139">
        <v>38808</v>
      </c>
      <c r="B101" s="6">
        <v>291</v>
      </c>
      <c r="C101" s="16">
        <v>177077</v>
      </c>
      <c r="D101" s="165"/>
      <c r="E101" s="6"/>
      <c r="F101" s="6"/>
      <c r="G101" s="16"/>
      <c r="H101" s="16"/>
      <c r="I101" s="6"/>
      <c r="J101" s="6"/>
    </row>
    <row r="102" spans="1:10" x14ac:dyDescent="0.3">
      <c r="A102" s="139">
        <v>38838</v>
      </c>
      <c r="B102" s="6">
        <v>319</v>
      </c>
      <c r="C102" s="16">
        <v>175252</v>
      </c>
      <c r="D102" s="165"/>
      <c r="E102" s="6"/>
      <c r="F102" s="6"/>
      <c r="G102" s="16"/>
      <c r="H102" s="16"/>
      <c r="I102" s="6"/>
      <c r="J102" s="6"/>
    </row>
    <row r="103" spans="1:10" x14ac:dyDescent="0.3">
      <c r="A103" s="139">
        <v>38869</v>
      </c>
      <c r="B103" s="6">
        <v>357</v>
      </c>
      <c r="C103" s="16">
        <v>197918</v>
      </c>
      <c r="D103" s="165"/>
      <c r="E103" s="6"/>
      <c r="F103" s="6"/>
      <c r="G103" s="16"/>
      <c r="H103" s="16"/>
      <c r="I103" s="6"/>
      <c r="J103" s="6"/>
    </row>
    <row r="104" spans="1:10" x14ac:dyDescent="0.3">
      <c r="A104" s="139">
        <v>38899</v>
      </c>
      <c r="B104" s="6">
        <v>305</v>
      </c>
      <c r="C104" s="16">
        <v>193153</v>
      </c>
      <c r="D104" s="165"/>
      <c r="E104" s="6"/>
      <c r="F104" s="6"/>
      <c r="G104" s="16"/>
      <c r="H104" s="16"/>
      <c r="I104" s="6"/>
      <c r="J104" s="6"/>
    </row>
    <row r="105" spans="1:10" x14ac:dyDescent="0.3">
      <c r="A105" s="139">
        <v>38930</v>
      </c>
      <c r="B105" s="6">
        <v>340</v>
      </c>
      <c r="C105" s="16">
        <v>184644</v>
      </c>
      <c r="D105" s="165"/>
      <c r="E105" s="6"/>
      <c r="F105" s="6"/>
      <c r="G105" s="16"/>
      <c r="H105" s="16"/>
      <c r="I105" s="6"/>
      <c r="J105" s="6"/>
    </row>
    <row r="106" spans="1:10" x14ac:dyDescent="0.3">
      <c r="A106" s="139">
        <v>38961</v>
      </c>
      <c r="B106" s="6">
        <v>292</v>
      </c>
      <c r="C106" s="16">
        <v>185163</v>
      </c>
      <c r="D106" s="165"/>
      <c r="E106" s="6"/>
      <c r="F106" s="6"/>
      <c r="G106" s="16"/>
      <c r="H106" s="16"/>
      <c r="I106" s="6"/>
      <c r="J106" s="6"/>
    </row>
    <row r="107" spans="1:10" x14ac:dyDescent="0.3">
      <c r="A107" s="139">
        <v>38991</v>
      </c>
      <c r="B107" s="6">
        <v>286</v>
      </c>
      <c r="C107" s="16">
        <v>190817</v>
      </c>
      <c r="D107" s="165"/>
      <c r="E107" s="6"/>
      <c r="F107" s="6"/>
      <c r="G107" s="16"/>
      <c r="H107" s="16"/>
      <c r="I107" s="6"/>
      <c r="J107" s="6"/>
    </row>
    <row r="108" spans="1:10" x14ac:dyDescent="0.3">
      <c r="A108" s="139">
        <v>39022</v>
      </c>
      <c r="B108" s="6">
        <v>260</v>
      </c>
      <c r="C108" s="16">
        <v>174054</v>
      </c>
      <c r="D108" s="165"/>
      <c r="E108" s="6"/>
      <c r="F108" s="6"/>
      <c r="G108" s="16"/>
      <c r="H108" s="16"/>
      <c r="I108" s="6"/>
      <c r="J108" s="6"/>
    </row>
    <row r="109" spans="1:10" x14ac:dyDescent="0.3">
      <c r="A109" s="139">
        <v>39052</v>
      </c>
      <c r="B109" s="6">
        <v>286</v>
      </c>
      <c r="C109" s="16">
        <v>192069</v>
      </c>
      <c r="D109" s="165"/>
      <c r="E109" s="6"/>
      <c r="F109" s="6"/>
      <c r="G109" s="16"/>
      <c r="H109" s="16"/>
      <c r="I109" s="6"/>
      <c r="J109" s="6"/>
    </row>
    <row r="110" spans="1:10" x14ac:dyDescent="0.3">
      <c r="A110" s="139">
        <v>39083</v>
      </c>
      <c r="B110" s="6">
        <v>238</v>
      </c>
      <c r="C110" s="16">
        <v>179327</v>
      </c>
      <c r="D110" s="165"/>
      <c r="E110" s="6"/>
      <c r="F110" s="6"/>
      <c r="G110" s="16"/>
      <c r="H110" s="16"/>
      <c r="I110" s="6"/>
      <c r="J110" s="6"/>
    </row>
    <row r="111" spans="1:10" x14ac:dyDescent="0.3">
      <c r="A111" s="139">
        <v>39114</v>
      </c>
      <c r="B111" s="6">
        <v>281</v>
      </c>
      <c r="C111" s="16">
        <v>178987</v>
      </c>
      <c r="D111" s="165"/>
      <c r="E111" s="6"/>
      <c r="F111" s="6"/>
      <c r="G111" s="16"/>
      <c r="H111" s="16"/>
      <c r="I111" s="6"/>
      <c r="J111" s="6"/>
    </row>
    <row r="112" spans="1:10" x14ac:dyDescent="0.3">
      <c r="A112" s="139">
        <v>39142</v>
      </c>
      <c r="B112" s="6">
        <v>311</v>
      </c>
      <c r="C112" s="16">
        <v>184970</v>
      </c>
      <c r="D112" s="165"/>
      <c r="E112" s="6"/>
      <c r="F112" s="6"/>
      <c r="G112" s="16"/>
      <c r="H112" s="16"/>
      <c r="I112" s="6"/>
      <c r="J112" s="6"/>
    </row>
    <row r="113" spans="1:10" x14ac:dyDescent="0.3">
      <c r="A113" s="139">
        <v>39173</v>
      </c>
      <c r="B113" s="6">
        <v>323</v>
      </c>
      <c r="C113" s="16">
        <v>190870</v>
      </c>
      <c r="D113" s="165"/>
      <c r="E113" s="6"/>
      <c r="F113" s="6"/>
      <c r="G113" s="16"/>
      <c r="H113" s="16"/>
      <c r="I113" s="6"/>
      <c r="J113" s="6"/>
    </row>
    <row r="114" spans="1:10" x14ac:dyDescent="0.3">
      <c r="A114" s="139">
        <v>39203</v>
      </c>
      <c r="B114" s="6">
        <v>345</v>
      </c>
      <c r="C114" s="16">
        <v>196211</v>
      </c>
      <c r="D114" s="165"/>
      <c r="E114" s="6"/>
      <c r="F114" s="6"/>
      <c r="G114" s="16"/>
      <c r="H114" s="16"/>
      <c r="I114" s="6"/>
      <c r="J114" s="6"/>
    </row>
    <row r="115" spans="1:10" x14ac:dyDescent="0.3">
      <c r="A115" s="139">
        <v>39234</v>
      </c>
      <c r="B115" s="6">
        <v>356</v>
      </c>
      <c r="C115" s="16">
        <v>213621</v>
      </c>
      <c r="D115" s="165"/>
      <c r="E115" s="6"/>
      <c r="F115" s="6"/>
      <c r="G115" s="16"/>
      <c r="H115" s="16"/>
      <c r="I115" s="6"/>
      <c r="J115" s="6"/>
    </row>
    <row r="116" spans="1:10" x14ac:dyDescent="0.3">
      <c r="A116" s="139">
        <v>39264</v>
      </c>
      <c r="B116" s="6">
        <v>307</v>
      </c>
      <c r="C116" s="16">
        <v>185447</v>
      </c>
      <c r="D116" s="165"/>
      <c r="E116" s="6"/>
      <c r="F116" s="6"/>
      <c r="G116" s="16"/>
      <c r="H116" s="16"/>
      <c r="I116" s="6"/>
      <c r="J116" s="6"/>
    </row>
    <row r="117" spans="1:10" x14ac:dyDescent="0.3">
      <c r="A117" s="139">
        <v>39295</v>
      </c>
      <c r="B117" s="6">
        <v>375</v>
      </c>
      <c r="C117" s="16">
        <v>186536</v>
      </c>
      <c r="D117" s="165"/>
      <c r="E117" s="6"/>
      <c r="F117" s="6"/>
      <c r="G117" s="16"/>
      <c r="H117" s="16"/>
      <c r="I117" s="6"/>
      <c r="J117" s="6"/>
    </row>
    <row r="118" spans="1:10" x14ac:dyDescent="0.3">
      <c r="A118" s="139">
        <v>39326</v>
      </c>
      <c r="B118" s="6">
        <v>220</v>
      </c>
      <c r="C118" s="16">
        <v>182988</v>
      </c>
      <c r="D118" s="165"/>
      <c r="E118" s="6"/>
      <c r="F118" s="6"/>
      <c r="G118" s="16"/>
      <c r="H118" s="16"/>
      <c r="I118" s="6"/>
      <c r="J118" s="6"/>
    </row>
    <row r="119" spans="1:10" x14ac:dyDescent="0.3">
      <c r="A119" s="139">
        <v>39356</v>
      </c>
      <c r="B119" s="6">
        <v>301</v>
      </c>
      <c r="C119" s="16">
        <v>182541</v>
      </c>
      <c r="D119" s="165"/>
      <c r="E119" s="6"/>
      <c r="F119" s="6"/>
      <c r="G119" s="16"/>
      <c r="H119" s="16"/>
      <c r="I119" s="6"/>
      <c r="J119" s="6"/>
    </row>
    <row r="120" spans="1:10" x14ac:dyDescent="0.3">
      <c r="A120" s="139">
        <v>39387</v>
      </c>
      <c r="B120" s="6">
        <v>273</v>
      </c>
      <c r="C120" s="16">
        <v>190390</v>
      </c>
      <c r="D120" s="165"/>
      <c r="E120" s="6"/>
      <c r="F120" s="6"/>
      <c r="G120" s="16"/>
      <c r="H120" s="16"/>
      <c r="I120" s="6"/>
      <c r="J120" s="6"/>
    </row>
    <row r="121" spans="1:10" x14ac:dyDescent="0.3">
      <c r="A121" s="139">
        <v>39417</v>
      </c>
      <c r="B121" s="6">
        <v>240</v>
      </c>
      <c r="C121" s="16">
        <v>177543</v>
      </c>
      <c r="D121" s="165"/>
      <c r="E121" s="6"/>
      <c r="F121" s="6"/>
      <c r="G121" s="16"/>
      <c r="H121" s="16"/>
      <c r="I121" s="6"/>
      <c r="J121" s="6"/>
    </row>
    <row r="122" spans="1:10" x14ac:dyDescent="0.3">
      <c r="A122" s="139">
        <v>39448</v>
      </c>
      <c r="B122" s="6">
        <v>207</v>
      </c>
      <c r="C122" s="16">
        <v>165359</v>
      </c>
      <c r="D122" s="165"/>
      <c r="E122" s="6"/>
      <c r="F122" s="6"/>
      <c r="G122" s="16"/>
      <c r="H122" s="16"/>
      <c r="I122" s="6"/>
      <c r="J122" s="6"/>
    </row>
    <row r="123" spans="1:10" x14ac:dyDescent="0.3">
      <c r="A123" s="139">
        <v>39479</v>
      </c>
      <c r="B123" s="6">
        <v>229</v>
      </c>
      <c r="C123" s="16">
        <v>183902</v>
      </c>
      <c r="D123" s="165"/>
      <c r="E123" s="6"/>
      <c r="F123" s="6"/>
      <c r="G123" s="16"/>
      <c r="H123" s="16"/>
      <c r="I123" s="6"/>
      <c r="J123" s="6"/>
    </row>
    <row r="124" spans="1:10" x14ac:dyDescent="0.3">
      <c r="A124" s="139">
        <v>39508</v>
      </c>
      <c r="B124" s="6">
        <v>268</v>
      </c>
      <c r="C124" s="16">
        <v>191221</v>
      </c>
      <c r="D124" s="165"/>
      <c r="E124" s="6"/>
      <c r="F124" s="6"/>
      <c r="G124" s="16"/>
      <c r="H124" s="16"/>
      <c r="I124" s="6"/>
      <c r="J124" s="6"/>
    </row>
    <row r="125" spans="1:10" x14ac:dyDescent="0.3">
      <c r="A125" s="139">
        <v>39539</v>
      </c>
      <c r="B125" s="6">
        <v>209</v>
      </c>
      <c r="C125" s="16">
        <v>132918</v>
      </c>
      <c r="D125" s="165"/>
      <c r="E125" s="6"/>
      <c r="F125" s="6"/>
      <c r="G125" s="16"/>
      <c r="H125" s="16"/>
      <c r="I125" s="6"/>
      <c r="J125" s="6"/>
    </row>
    <row r="126" spans="1:10" x14ac:dyDescent="0.3">
      <c r="A126" s="139">
        <v>39569</v>
      </c>
      <c r="B126" s="6">
        <v>209</v>
      </c>
      <c r="C126" s="16">
        <v>184192</v>
      </c>
      <c r="D126" s="165"/>
      <c r="E126" s="6"/>
      <c r="F126" s="6"/>
      <c r="G126" s="16"/>
      <c r="H126" s="16"/>
      <c r="I126" s="6"/>
      <c r="J126" s="6"/>
    </row>
    <row r="127" spans="1:10" x14ac:dyDescent="0.3">
      <c r="A127" s="139">
        <v>39600</v>
      </c>
      <c r="B127" s="6">
        <v>209</v>
      </c>
      <c r="C127" s="16">
        <v>149078</v>
      </c>
      <c r="D127" s="165"/>
      <c r="E127" s="6"/>
      <c r="F127" s="6"/>
      <c r="G127" s="16"/>
      <c r="H127" s="16"/>
      <c r="I127" s="6"/>
      <c r="J127" s="6"/>
    </row>
    <row r="128" spans="1:10" x14ac:dyDescent="0.3">
      <c r="A128" s="139">
        <v>39630</v>
      </c>
      <c r="B128" s="6">
        <v>252</v>
      </c>
      <c r="C128" s="16">
        <v>164141</v>
      </c>
      <c r="D128" s="165"/>
      <c r="E128" s="6"/>
      <c r="F128" s="6"/>
      <c r="G128" s="16"/>
      <c r="H128" s="16"/>
      <c r="I128" s="6"/>
      <c r="J128" s="6"/>
    </row>
    <row r="129" spans="1:10" x14ac:dyDescent="0.3">
      <c r="A129" s="139">
        <v>39661</v>
      </c>
      <c r="B129" s="6">
        <v>264</v>
      </c>
      <c r="C129" s="16">
        <v>169604</v>
      </c>
      <c r="D129" s="165"/>
      <c r="E129" s="6"/>
      <c r="F129" s="6"/>
      <c r="G129" s="16"/>
      <c r="H129" s="16"/>
      <c r="I129" s="6"/>
      <c r="J129" s="6"/>
    </row>
    <row r="130" spans="1:10" x14ac:dyDescent="0.3">
      <c r="A130" s="139">
        <v>39692</v>
      </c>
      <c r="B130" s="6">
        <v>143</v>
      </c>
      <c r="C130" s="16">
        <v>160748</v>
      </c>
      <c r="D130" s="165"/>
      <c r="E130" s="6"/>
      <c r="F130" s="6"/>
      <c r="G130" s="16"/>
      <c r="H130" s="16"/>
      <c r="I130" s="6"/>
      <c r="J130" s="6"/>
    </row>
    <row r="131" spans="1:10" x14ac:dyDescent="0.3">
      <c r="A131" s="139">
        <v>39722</v>
      </c>
      <c r="B131" s="6">
        <v>200</v>
      </c>
      <c r="C131" s="16">
        <v>159943</v>
      </c>
      <c r="D131" s="165"/>
      <c r="E131" s="6"/>
      <c r="F131" s="6"/>
      <c r="G131" s="16"/>
      <c r="H131" s="16"/>
      <c r="I131" s="6"/>
      <c r="J131" s="6"/>
    </row>
    <row r="132" spans="1:10" x14ac:dyDescent="0.3">
      <c r="A132" s="139">
        <v>39753</v>
      </c>
      <c r="B132" s="6">
        <v>153</v>
      </c>
      <c r="C132" s="16">
        <v>157761</v>
      </c>
      <c r="D132" s="165"/>
      <c r="E132" s="6"/>
      <c r="F132" s="6"/>
      <c r="G132" s="16"/>
      <c r="H132" s="16"/>
      <c r="I132" s="6"/>
      <c r="J132" s="6"/>
    </row>
    <row r="133" spans="1:10" x14ac:dyDescent="0.3">
      <c r="A133" s="139">
        <v>39783</v>
      </c>
      <c r="B133" s="6">
        <v>172</v>
      </c>
      <c r="C133" s="16">
        <v>149060</v>
      </c>
      <c r="D133" s="165"/>
      <c r="E133" s="6"/>
      <c r="F133" s="6"/>
      <c r="G133" s="16"/>
      <c r="H133" s="16"/>
      <c r="I133" s="6"/>
      <c r="J133" s="6"/>
    </row>
    <row r="134" spans="1:10" x14ac:dyDescent="0.3">
      <c r="A134" s="139">
        <v>39814</v>
      </c>
      <c r="B134" s="170">
        <v>123</v>
      </c>
      <c r="C134" s="16">
        <v>165483</v>
      </c>
      <c r="D134" s="165"/>
      <c r="E134" s="170"/>
      <c r="F134" s="170"/>
      <c r="G134" s="167"/>
      <c r="H134" s="167"/>
      <c r="I134" s="170"/>
      <c r="J134" s="170"/>
    </row>
    <row r="135" spans="1:10" x14ac:dyDescent="0.3">
      <c r="A135" s="139">
        <v>39845</v>
      </c>
      <c r="B135" s="170">
        <v>137</v>
      </c>
      <c r="C135" s="16">
        <v>161261</v>
      </c>
      <c r="D135" s="165"/>
      <c r="E135" s="170"/>
      <c r="F135" s="170"/>
      <c r="G135" s="167"/>
      <c r="H135" s="167"/>
      <c r="I135" s="170"/>
      <c r="J135" s="170"/>
    </row>
    <row r="136" spans="1:10" x14ac:dyDescent="0.3">
      <c r="A136" s="139">
        <v>39873</v>
      </c>
      <c r="B136" s="170">
        <v>184</v>
      </c>
      <c r="C136" s="16">
        <v>182726</v>
      </c>
      <c r="D136" s="165"/>
      <c r="E136" s="170"/>
      <c r="F136" s="170"/>
      <c r="G136" s="167"/>
      <c r="H136" s="167"/>
      <c r="I136" s="170"/>
      <c r="J136" s="170"/>
    </row>
    <row r="137" spans="1:10" x14ac:dyDescent="0.3">
      <c r="A137" s="139">
        <v>39904</v>
      </c>
      <c r="B137" s="170">
        <v>177</v>
      </c>
      <c r="C137" s="16">
        <v>174033</v>
      </c>
      <c r="D137" s="165"/>
      <c r="E137" s="170"/>
      <c r="F137" s="170"/>
      <c r="G137" s="167"/>
      <c r="H137" s="167"/>
      <c r="I137" s="170"/>
      <c r="J137" s="170"/>
    </row>
    <row r="138" spans="1:10" x14ac:dyDescent="0.3">
      <c r="A138" s="139">
        <v>39934</v>
      </c>
      <c r="B138" s="170">
        <v>208</v>
      </c>
      <c r="C138" s="16">
        <v>172868</v>
      </c>
      <c r="D138" s="165"/>
      <c r="E138" s="170"/>
      <c r="F138" s="170"/>
      <c r="G138" s="167"/>
      <c r="H138" s="167"/>
      <c r="I138" s="170"/>
      <c r="J138" s="170"/>
    </row>
    <row r="139" spans="1:10" x14ac:dyDescent="0.3">
      <c r="A139" s="139">
        <v>39965</v>
      </c>
      <c r="B139" s="170">
        <v>220</v>
      </c>
      <c r="C139" s="16">
        <v>178893</v>
      </c>
      <c r="D139" s="165"/>
      <c r="E139" s="170"/>
      <c r="F139" s="170"/>
      <c r="G139" s="167"/>
      <c r="H139" s="167"/>
      <c r="I139" s="170"/>
      <c r="J139" s="170"/>
    </row>
    <row r="140" spans="1:10" x14ac:dyDescent="0.3">
      <c r="A140" s="139">
        <v>39995</v>
      </c>
      <c r="B140" s="170">
        <v>269</v>
      </c>
      <c r="C140" s="16">
        <v>175153</v>
      </c>
      <c r="D140" s="165"/>
      <c r="E140" s="170"/>
      <c r="F140" s="170"/>
      <c r="G140" s="167"/>
      <c r="H140" s="167"/>
      <c r="I140" s="170"/>
      <c r="J140" s="170"/>
    </row>
    <row r="141" spans="1:10" x14ac:dyDescent="0.3">
      <c r="A141" s="139">
        <v>40026</v>
      </c>
      <c r="B141" s="170">
        <v>196</v>
      </c>
      <c r="C141" s="16">
        <v>175481</v>
      </c>
      <c r="D141" s="165"/>
      <c r="E141" s="170"/>
      <c r="F141" s="170"/>
      <c r="G141" s="167"/>
      <c r="H141" s="167"/>
      <c r="I141" s="170"/>
      <c r="J141" s="170"/>
    </row>
    <row r="142" spans="1:10" x14ac:dyDescent="0.3">
      <c r="A142" s="139">
        <v>40057</v>
      </c>
      <c r="B142" s="170">
        <v>188</v>
      </c>
      <c r="C142" s="16">
        <v>170662</v>
      </c>
      <c r="D142" s="165"/>
      <c r="E142" s="170"/>
      <c r="F142" s="170"/>
      <c r="G142" s="167"/>
      <c r="H142" s="167"/>
      <c r="I142" s="170"/>
      <c r="J142" s="170"/>
    </row>
    <row r="143" spans="1:10" x14ac:dyDescent="0.3">
      <c r="A143" s="139">
        <v>40087</v>
      </c>
      <c r="B143" s="170">
        <v>198</v>
      </c>
      <c r="C143" s="16">
        <v>167303</v>
      </c>
      <c r="D143" s="165"/>
      <c r="E143" s="170"/>
      <c r="F143" s="170"/>
      <c r="G143" s="167"/>
      <c r="H143" s="167"/>
      <c r="I143" s="170"/>
      <c r="J143" s="170"/>
    </row>
    <row r="144" spans="1:10" x14ac:dyDescent="0.3">
      <c r="A144" s="139">
        <v>40118</v>
      </c>
      <c r="B144" s="170">
        <v>177</v>
      </c>
      <c r="C144" s="16">
        <v>170273</v>
      </c>
      <c r="D144" s="165"/>
      <c r="E144" s="170"/>
      <c r="F144" s="170"/>
      <c r="G144" s="167"/>
      <c r="H144" s="167"/>
      <c r="I144" s="170"/>
      <c r="J144" s="170"/>
    </row>
    <row r="145" spans="1:10" x14ac:dyDescent="0.3">
      <c r="A145" s="139">
        <v>40148</v>
      </c>
      <c r="B145" s="170">
        <v>179</v>
      </c>
      <c r="C145" s="16">
        <v>168376</v>
      </c>
      <c r="D145" s="165"/>
      <c r="E145" s="170"/>
      <c r="F145" s="170"/>
      <c r="G145" s="167"/>
      <c r="H145" s="167"/>
      <c r="I145" s="170"/>
      <c r="J145" s="170"/>
    </row>
    <row r="146" spans="1:10" x14ac:dyDescent="0.3">
      <c r="A146" s="139">
        <v>40179</v>
      </c>
      <c r="B146" s="170">
        <v>124</v>
      </c>
      <c r="C146" s="16">
        <v>164309</v>
      </c>
      <c r="D146" s="165"/>
      <c r="E146" s="170"/>
      <c r="F146" s="170"/>
      <c r="G146" s="167"/>
      <c r="H146" s="167"/>
      <c r="I146" s="170"/>
      <c r="J146" s="170"/>
    </row>
    <row r="147" spans="1:10" x14ac:dyDescent="0.3">
      <c r="A147" s="139">
        <v>40210</v>
      </c>
      <c r="B147" s="170">
        <v>125</v>
      </c>
      <c r="C147" s="16">
        <v>166509</v>
      </c>
      <c r="D147" s="165"/>
      <c r="E147" s="170"/>
      <c r="F147" s="170"/>
      <c r="G147" s="167"/>
      <c r="H147" s="167"/>
      <c r="I147" s="170"/>
      <c r="J147" s="170"/>
    </row>
    <row r="148" spans="1:10" x14ac:dyDescent="0.3">
      <c r="A148" s="139">
        <v>40238</v>
      </c>
      <c r="B148" s="170">
        <v>213</v>
      </c>
      <c r="C148" s="16">
        <v>156950</v>
      </c>
      <c r="D148" s="165"/>
      <c r="E148" s="170"/>
      <c r="F148" s="170"/>
      <c r="G148" s="167"/>
      <c r="H148" s="167"/>
      <c r="I148" s="170"/>
      <c r="J148" s="170"/>
    </row>
    <row r="149" spans="1:10" x14ac:dyDescent="0.3">
      <c r="A149" s="139">
        <v>40269</v>
      </c>
      <c r="B149" s="170">
        <v>224</v>
      </c>
      <c r="C149" s="16">
        <v>160372</v>
      </c>
      <c r="D149" s="165"/>
      <c r="E149" s="170"/>
      <c r="F149" s="170"/>
      <c r="G149" s="167"/>
      <c r="H149" s="167"/>
      <c r="I149" s="170"/>
      <c r="J149" s="170"/>
    </row>
    <row r="150" spans="1:10" x14ac:dyDescent="0.3">
      <c r="A150" s="139">
        <v>40299</v>
      </c>
      <c r="B150" s="170">
        <v>238</v>
      </c>
      <c r="C150" s="16">
        <v>166551</v>
      </c>
      <c r="D150" s="165"/>
      <c r="E150" s="170"/>
      <c r="F150" s="170"/>
      <c r="G150" s="167"/>
      <c r="H150" s="167"/>
      <c r="I150" s="170"/>
      <c r="J150" s="170"/>
    </row>
    <row r="151" spans="1:10" x14ac:dyDescent="0.3">
      <c r="A151" s="139">
        <v>40330</v>
      </c>
      <c r="B151" s="170">
        <v>245</v>
      </c>
      <c r="C151" s="16">
        <v>168570</v>
      </c>
      <c r="D151" s="165"/>
      <c r="E151" s="170"/>
      <c r="F151" s="170"/>
      <c r="G151" s="167"/>
      <c r="H151" s="167"/>
      <c r="I151" s="170"/>
      <c r="J151" s="170"/>
    </row>
    <row r="152" spans="1:10" x14ac:dyDescent="0.3">
      <c r="A152" s="139">
        <v>40360</v>
      </c>
      <c r="B152" s="170">
        <v>168</v>
      </c>
      <c r="C152" s="16">
        <v>156537</v>
      </c>
      <c r="D152" s="165"/>
      <c r="E152" s="170"/>
      <c r="F152" s="170"/>
      <c r="G152" s="167"/>
      <c r="H152" s="167"/>
      <c r="I152" s="170"/>
      <c r="J152" s="170"/>
    </row>
    <row r="153" spans="1:10" x14ac:dyDescent="0.3">
      <c r="A153" s="139">
        <v>40391</v>
      </c>
      <c r="B153" s="170">
        <v>184</v>
      </c>
      <c r="C153" s="16">
        <v>158055</v>
      </c>
      <c r="D153" s="165"/>
      <c r="E153" s="170"/>
      <c r="F153" s="170"/>
      <c r="G153" s="167"/>
      <c r="H153" s="167"/>
      <c r="I153" s="170"/>
      <c r="J153" s="170"/>
    </row>
    <row r="154" spans="1:10" x14ac:dyDescent="0.3">
      <c r="A154" s="139">
        <v>40422</v>
      </c>
      <c r="B154" s="170">
        <v>177</v>
      </c>
      <c r="C154" s="16">
        <v>185818</v>
      </c>
      <c r="D154" s="165"/>
      <c r="E154" s="170"/>
      <c r="F154" s="170"/>
      <c r="G154" s="167"/>
      <c r="H154" s="167"/>
      <c r="I154" s="170"/>
      <c r="J154" s="170"/>
    </row>
    <row r="155" spans="1:10" x14ac:dyDescent="0.3">
      <c r="A155" s="139">
        <v>40452</v>
      </c>
      <c r="B155" s="170">
        <v>161</v>
      </c>
      <c r="C155" s="16">
        <v>149495</v>
      </c>
      <c r="D155" s="165"/>
      <c r="E155" s="170"/>
      <c r="F155" s="170"/>
      <c r="G155" s="167"/>
      <c r="H155" s="167"/>
      <c r="I155" s="170"/>
      <c r="J155" s="170"/>
    </row>
    <row r="156" spans="1:10" x14ac:dyDescent="0.3">
      <c r="A156" s="139">
        <v>40483</v>
      </c>
      <c r="B156" s="170">
        <v>178</v>
      </c>
      <c r="C156" s="16">
        <v>203152</v>
      </c>
      <c r="D156" s="165"/>
      <c r="E156" s="170"/>
      <c r="F156" s="170"/>
      <c r="G156" s="167"/>
      <c r="H156" s="167"/>
      <c r="I156" s="170"/>
      <c r="J156" s="170"/>
    </row>
    <row r="157" spans="1:10" x14ac:dyDescent="0.3">
      <c r="A157" s="139">
        <v>40513</v>
      </c>
      <c r="B157" s="170">
        <v>197</v>
      </c>
      <c r="C157" s="16">
        <v>188007</v>
      </c>
      <c r="D157" s="165"/>
      <c r="E157" s="170"/>
      <c r="F157" s="170"/>
      <c r="G157" s="167"/>
      <c r="H157" s="167"/>
      <c r="I157" s="170"/>
      <c r="J157" s="170"/>
    </row>
    <row r="158" spans="1:10" x14ac:dyDescent="0.3">
      <c r="A158" s="139">
        <v>40544</v>
      </c>
      <c r="B158" s="170">
        <v>125</v>
      </c>
      <c r="C158" s="16">
        <v>152774</v>
      </c>
      <c r="D158" s="165"/>
      <c r="E158" s="170"/>
      <c r="F158" s="170"/>
      <c r="G158" s="167"/>
      <c r="H158" s="167"/>
      <c r="I158" s="170"/>
      <c r="J158" s="170"/>
    </row>
    <row r="159" spans="1:10" x14ac:dyDescent="0.3">
      <c r="A159" s="139">
        <v>40575</v>
      </c>
      <c r="B159" s="170">
        <v>152</v>
      </c>
      <c r="C159" s="16">
        <v>157986</v>
      </c>
      <c r="D159" s="165"/>
      <c r="E159" s="170"/>
      <c r="F159" s="170"/>
      <c r="G159" s="167"/>
      <c r="H159" s="167"/>
      <c r="I159" s="170"/>
      <c r="J159" s="170"/>
    </row>
    <row r="160" spans="1:10" x14ac:dyDescent="0.3">
      <c r="A160" s="139">
        <v>40603</v>
      </c>
      <c r="B160" s="170">
        <v>209</v>
      </c>
      <c r="C160" s="16">
        <v>153551</v>
      </c>
      <c r="D160" s="165"/>
      <c r="E160" s="170"/>
      <c r="F160" s="170"/>
      <c r="G160" s="167"/>
      <c r="H160" s="167"/>
      <c r="I160" s="170"/>
      <c r="J160" s="170"/>
    </row>
    <row r="161" spans="1:10" x14ac:dyDescent="0.3">
      <c r="A161" s="139">
        <v>40634</v>
      </c>
      <c r="B161" s="170">
        <v>208</v>
      </c>
      <c r="C161" s="16">
        <v>185403</v>
      </c>
      <c r="D161" s="165"/>
      <c r="E161" s="170"/>
      <c r="F161" s="170"/>
      <c r="G161" s="167"/>
      <c r="H161" s="167"/>
      <c r="I161" s="170"/>
      <c r="J161" s="170"/>
    </row>
    <row r="162" spans="1:10" x14ac:dyDescent="0.3">
      <c r="A162" s="139">
        <v>40664</v>
      </c>
      <c r="B162" s="170">
        <v>232</v>
      </c>
      <c r="C162" s="16">
        <v>177684</v>
      </c>
      <c r="D162" s="165"/>
      <c r="E162" s="170"/>
      <c r="F162" s="170"/>
      <c r="G162" s="167"/>
      <c r="H162" s="167"/>
      <c r="I162" s="170"/>
      <c r="J162" s="170"/>
    </row>
    <row r="163" spans="1:10" x14ac:dyDescent="0.3">
      <c r="A163" s="139">
        <v>40695</v>
      </c>
      <c r="B163" s="170">
        <v>258</v>
      </c>
      <c r="C163" s="16">
        <v>164337</v>
      </c>
      <c r="D163" s="165"/>
      <c r="E163" s="170"/>
      <c r="F163" s="170"/>
      <c r="G163" s="167"/>
      <c r="H163" s="167"/>
      <c r="I163" s="170"/>
      <c r="J163" s="170"/>
    </row>
    <row r="164" spans="1:10" x14ac:dyDescent="0.3">
      <c r="A164" s="139">
        <v>40725</v>
      </c>
      <c r="B164" s="170">
        <v>191</v>
      </c>
      <c r="C164" s="16">
        <v>189773</v>
      </c>
      <c r="D164" s="165"/>
      <c r="E164" s="170"/>
      <c r="F164" s="170"/>
      <c r="G164" s="167"/>
      <c r="H164" s="167"/>
      <c r="I164" s="170"/>
      <c r="J164" s="170"/>
    </row>
    <row r="165" spans="1:10" x14ac:dyDescent="0.3">
      <c r="A165" s="139">
        <v>40756</v>
      </c>
      <c r="B165" s="170">
        <v>239</v>
      </c>
      <c r="C165" s="16">
        <v>164206</v>
      </c>
      <c r="D165" s="165"/>
      <c r="E165" s="170"/>
      <c r="F165" s="170"/>
      <c r="G165" s="167"/>
      <c r="H165" s="167"/>
      <c r="I165" s="170"/>
      <c r="J165" s="170"/>
    </row>
    <row r="166" spans="1:10" x14ac:dyDescent="0.3">
      <c r="A166" s="139">
        <v>40787</v>
      </c>
      <c r="B166" s="170">
        <v>187</v>
      </c>
      <c r="C166" s="16">
        <v>178262</v>
      </c>
      <c r="D166" s="165"/>
      <c r="E166" s="170"/>
      <c r="F166" s="170"/>
      <c r="G166" s="167"/>
      <c r="H166" s="167"/>
      <c r="I166" s="170"/>
      <c r="J166" s="170"/>
    </row>
    <row r="167" spans="1:10" x14ac:dyDescent="0.3">
      <c r="A167" s="139">
        <v>40817</v>
      </c>
      <c r="B167" s="170">
        <v>209</v>
      </c>
      <c r="C167" s="16">
        <v>175935</v>
      </c>
      <c r="D167" s="165"/>
      <c r="E167" s="170"/>
      <c r="F167" s="170"/>
      <c r="G167" s="167"/>
      <c r="H167" s="167"/>
      <c r="I167" s="170"/>
      <c r="J167" s="170"/>
    </row>
    <row r="168" spans="1:10" x14ac:dyDescent="0.3">
      <c r="A168" s="139">
        <v>40848</v>
      </c>
      <c r="B168" s="170">
        <v>187</v>
      </c>
      <c r="C168" s="16">
        <v>159829</v>
      </c>
      <c r="D168" s="165"/>
      <c r="E168" s="170"/>
      <c r="F168" s="170"/>
      <c r="G168" s="167"/>
      <c r="H168" s="167"/>
      <c r="I168" s="170"/>
      <c r="J168" s="170"/>
    </row>
    <row r="169" spans="1:10" x14ac:dyDescent="0.3">
      <c r="A169" s="139">
        <v>40878</v>
      </c>
      <c r="B169" s="170">
        <v>190</v>
      </c>
      <c r="C169" s="16">
        <v>150131</v>
      </c>
      <c r="D169" s="165"/>
      <c r="E169" s="170"/>
      <c r="F169" s="170"/>
      <c r="G169" s="167"/>
      <c r="H169" s="167"/>
      <c r="I169" s="170"/>
      <c r="J169" s="170"/>
    </row>
    <row r="170" spans="1:10" x14ac:dyDescent="0.3">
      <c r="A170" s="139">
        <v>40909</v>
      </c>
      <c r="B170" s="170">
        <v>87</v>
      </c>
      <c r="C170" s="16">
        <v>164466</v>
      </c>
      <c r="D170" s="165"/>
      <c r="E170" s="170"/>
      <c r="F170" s="170"/>
      <c r="G170" s="167"/>
      <c r="H170" s="167"/>
      <c r="I170" s="170"/>
      <c r="J170" s="170"/>
    </row>
    <row r="171" spans="1:10" x14ac:dyDescent="0.3">
      <c r="A171" s="139">
        <v>40940</v>
      </c>
      <c r="B171" s="170">
        <v>108</v>
      </c>
      <c r="C171" s="16">
        <v>187262</v>
      </c>
      <c r="D171" s="165"/>
      <c r="E171" s="170"/>
      <c r="F171" s="170"/>
      <c r="G171" s="167"/>
      <c r="H171" s="167"/>
      <c r="I171" s="170"/>
      <c r="J171" s="170"/>
    </row>
    <row r="172" spans="1:10" x14ac:dyDescent="0.3">
      <c r="A172" s="139">
        <v>40969</v>
      </c>
      <c r="B172" s="170">
        <v>156</v>
      </c>
      <c r="C172" s="16">
        <v>204749</v>
      </c>
      <c r="D172" s="165"/>
      <c r="E172" s="170"/>
      <c r="F172" s="170"/>
      <c r="G172" s="167"/>
      <c r="H172" s="167"/>
      <c r="I172" s="170"/>
      <c r="J172" s="170"/>
    </row>
    <row r="173" spans="1:10" x14ac:dyDescent="0.3">
      <c r="A173" s="139">
        <v>41000</v>
      </c>
      <c r="B173" s="170">
        <v>175</v>
      </c>
      <c r="C173" s="16">
        <v>186704</v>
      </c>
      <c r="D173" s="165"/>
      <c r="E173" s="170"/>
      <c r="F173" s="170"/>
      <c r="G173" s="167"/>
      <c r="H173" s="167"/>
      <c r="I173" s="170"/>
      <c r="J173" s="170"/>
    </row>
    <row r="174" spans="1:10" x14ac:dyDescent="0.3">
      <c r="A174" s="139">
        <v>41030</v>
      </c>
      <c r="B174" s="170">
        <v>165</v>
      </c>
      <c r="C174" s="16">
        <v>197858</v>
      </c>
      <c r="D174" s="165"/>
      <c r="E174" s="170"/>
      <c r="F174" s="170"/>
      <c r="G174" s="167"/>
      <c r="H174" s="167"/>
      <c r="I174" s="170"/>
      <c r="J174" s="170"/>
    </row>
    <row r="175" spans="1:10" x14ac:dyDescent="0.3">
      <c r="A175" s="139">
        <v>41061</v>
      </c>
      <c r="B175" s="170">
        <v>155</v>
      </c>
      <c r="C175" s="16">
        <v>225412</v>
      </c>
      <c r="D175" s="165"/>
      <c r="E175" s="170"/>
      <c r="F175" s="170"/>
      <c r="G175" s="167"/>
      <c r="H175" s="167"/>
      <c r="I175" s="170"/>
      <c r="J175" s="170"/>
    </row>
    <row r="176" spans="1:10" x14ac:dyDescent="0.3">
      <c r="A176" s="139">
        <v>41091</v>
      </c>
      <c r="B176" s="170">
        <v>188</v>
      </c>
      <c r="C176" s="16">
        <v>217355</v>
      </c>
      <c r="D176" s="165"/>
      <c r="E176" s="170"/>
      <c r="F176" s="170"/>
      <c r="G176" s="167"/>
      <c r="H176" s="167"/>
      <c r="I176" s="170"/>
      <c r="J176" s="170"/>
    </row>
    <row r="177" spans="1:10" x14ac:dyDescent="0.3">
      <c r="A177" s="139">
        <v>41122</v>
      </c>
      <c r="B177" s="170">
        <v>145</v>
      </c>
      <c r="C177" s="16">
        <v>199145</v>
      </c>
      <c r="D177" s="165"/>
      <c r="E177" s="170"/>
      <c r="F177" s="170"/>
      <c r="G177" s="167"/>
      <c r="H177" s="167"/>
      <c r="I177" s="170"/>
      <c r="J177" s="170"/>
    </row>
    <row r="178" spans="1:10" x14ac:dyDescent="0.3">
      <c r="A178" s="139">
        <v>41153</v>
      </c>
      <c r="B178" s="170">
        <v>140</v>
      </c>
      <c r="C178" s="16">
        <v>197958</v>
      </c>
      <c r="D178" s="165"/>
      <c r="E178" s="170"/>
      <c r="F178" s="170"/>
      <c r="G178" s="167"/>
      <c r="H178" s="167"/>
      <c r="I178" s="170"/>
      <c r="J178" s="170"/>
    </row>
    <row r="179" spans="1:10" x14ac:dyDescent="0.3">
      <c r="A179" s="139">
        <v>41183</v>
      </c>
      <c r="B179" s="170">
        <v>156</v>
      </c>
      <c r="C179" s="16">
        <v>201881</v>
      </c>
      <c r="D179" s="165"/>
      <c r="E179" s="170"/>
      <c r="F179" s="170"/>
      <c r="G179" s="167"/>
      <c r="H179" s="167"/>
      <c r="I179" s="170"/>
      <c r="J179" s="170"/>
    </row>
    <row r="180" spans="1:10" x14ac:dyDescent="0.3">
      <c r="A180" s="139">
        <v>41214</v>
      </c>
      <c r="B180" s="170">
        <v>132</v>
      </c>
      <c r="C180" s="16">
        <v>180817</v>
      </c>
      <c r="D180" s="165"/>
      <c r="E180" s="170"/>
      <c r="F180" s="170"/>
      <c r="G180" s="167"/>
      <c r="H180" s="167"/>
      <c r="I180" s="170"/>
      <c r="J180" s="170"/>
    </row>
    <row r="181" spans="1:10" x14ac:dyDescent="0.3">
      <c r="A181" s="139">
        <v>41244</v>
      </c>
      <c r="B181" s="170">
        <v>111</v>
      </c>
      <c r="C181" s="16">
        <v>185288</v>
      </c>
      <c r="D181" s="165"/>
      <c r="E181" s="170"/>
      <c r="F181" s="170"/>
      <c r="G181" s="167"/>
      <c r="H181" s="167"/>
      <c r="I181" s="170"/>
      <c r="J181" s="170"/>
    </row>
    <row r="182" spans="1:10" x14ac:dyDescent="0.3">
      <c r="A182" s="139">
        <v>41275</v>
      </c>
      <c r="B182" s="170">
        <v>192</v>
      </c>
      <c r="C182" s="16">
        <v>179259</v>
      </c>
      <c r="D182" s="165"/>
      <c r="E182" s="170">
        <v>968</v>
      </c>
      <c r="F182" s="170">
        <v>124</v>
      </c>
      <c r="G182" s="167">
        <v>218617</v>
      </c>
      <c r="H182" s="167">
        <v>167000</v>
      </c>
      <c r="I182" s="170">
        <v>77</v>
      </c>
      <c r="J182" s="196">
        <f>E182/F182</f>
        <v>7.806451612903226</v>
      </c>
    </row>
    <row r="183" spans="1:10" x14ac:dyDescent="0.3">
      <c r="A183" s="139">
        <v>41306</v>
      </c>
      <c r="B183" s="170">
        <v>216</v>
      </c>
      <c r="C183" s="16">
        <v>171608</v>
      </c>
      <c r="D183" s="165"/>
      <c r="E183" s="170">
        <v>1055</v>
      </c>
      <c r="F183" s="170">
        <v>144</v>
      </c>
      <c r="G183" s="167">
        <v>206026</v>
      </c>
      <c r="H183" s="167">
        <v>169750</v>
      </c>
      <c r="I183" s="170">
        <v>83</v>
      </c>
      <c r="J183" s="196">
        <f t="shared" ref="J183:J217" si="0">E183/F183</f>
        <v>7.3263888888888893</v>
      </c>
    </row>
    <row r="184" spans="1:10" x14ac:dyDescent="0.3">
      <c r="A184" s="139">
        <v>41334</v>
      </c>
      <c r="B184" s="170">
        <v>264</v>
      </c>
      <c r="C184" s="16">
        <v>156510</v>
      </c>
      <c r="D184" s="165"/>
      <c r="E184" s="170">
        <v>1055</v>
      </c>
      <c r="F184" s="170">
        <v>165</v>
      </c>
      <c r="G184" s="167">
        <v>177129</v>
      </c>
      <c r="H184" s="167">
        <v>155000</v>
      </c>
      <c r="I184" s="170">
        <v>100</v>
      </c>
      <c r="J184" s="196">
        <f t="shared" si="0"/>
        <v>6.3939393939393936</v>
      </c>
    </row>
    <row r="185" spans="1:10" x14ac:dyDescent="0.3">
      <c r="A185" s="139">
        <v>41365</v>
      </c>
      <c r="B185" s="170">
        <v>281</v>
      </c>
      <c r="C185" s="16">
        <v>194002</v>
      </c>
      <c r="D185" s="165"/>
      <c r="E185" s="170">
        <v>1054</v>
      </c>
      <c r="F185" s="170">
        <v>180</v>
      </c>
      <c r="G185" s="167">
        <v>221491</v>
      </c>
      <c r="H185" s="167">
        <v>175000</v>
      </c>
      <c r="I185" s="170">
        <v>94</v>
      </c>
      <c r="J185" s="196">
        <f t="shared" si="0"/>
        <v>5.8555555555555552</v>
      </c>
    </row>
    <row r="186" spans="1:10" x14ac:dyDescent="0.3">
      <c r="A186" s="139">
        <v>41395</v>
      </c>
      <c r="B186" s="170">
        <v>329</v>
      </c>
      <c r="C186" s="16">
        <v>188769</v>
      </c>
      <c r="D186" s="165"/>
      <c r="E186" s="170">
        <v>1094</v>
      </c>
      <c r="F186" s="170">
        <v>215</v>
      </c>
      <c r="G186" s="167">
        <v>222882</v>
      </c>
      <c r="H186" s="167">
        <v>176000</v>
      </c>
      <c r="I186" s="170">
        <v>76</v>
      </c>
      <c r="J186" s="196">
        <f t="shared" si="0"/>
        <v>5.0883720930232554</v>
      </c>
    </row>
    <row r="187" spans="1:10" x14ac:dyDescent="0.3">
      <c r="A187" s="139">
        <v>41426</v>
      </c>
      <c r="B187" s="170">
        <v>312</v>
      </c>
      <c r="C187" s="16">
        <v>186239</v>
      </c>
      <c r="D187" s="165"/>
      <c r="E187" s="170">
        <v>1094</v>
      </c>
      <c r="F187" s="170">
        <v>220</v>
      </c>
      <c r="G187" s="167">
        <v>203767</v>
      </c>
      <c r="H187" s="167">
        <v>174000</v>
      </c>
      <c r="I187" s="170">
        <v>61</v>
      </c>
      <c r="J187" s="196">
        <f t="shared" si="0"/>
        <v>4.9727272727272727</v>
      </c>
    </row>
    <row r="188" spans="1:10" x14ac:dyDescent="0.3">
      <c r="A188" s="139">
        <v>41456</v>
      </c>
      <c r="B188" s="170">
        <v>304</v>
      </c>
      <c r="C188" s="16">
        <v>187402</v>
      </c>
      <c r="D188" s="165"/>
      <c r="E188" s="170">
        <v>1079</v>
      </c>
      <c r="F188" s="170">
        <v>204</v>
      </c>
      <c r="G188" s="167">
        <v>213757</v>
      </c>
      <c r="H188" s="167">
        <v>184500</v>
      </c>
      <c r="I188" s="170">
        <v>58</v>
      </c>
      <c r="J188" s="196">
        <f t="shared" si="0"/>
        <v>5.2892156862745097</v>
      </c>
    </row>
    <row r="189" spans="1:10" x14ac:dyDescent="0.3">
      <c r="A189" s="139">
        <v>41487</v>
      </c>
      <c r="B189" s="170">
        <v>333</v>
      </c>
      <c r="C189" s="16">
        <v>202143</v>
      </c>
      <c r="D189" s="165"/>
      <c r="E189" s="170">
        <v>1093</v>
      </c>
      <c r="F189" s="170">
        <v>221</v>
      </c>
      <c r="G189" s="167">
        <v>230870</v>
      </c>
      <c r="H189" s="167">
        <v>175000</v>
      </c>
      <c r="I189" s="170">
        <v>83</v>
      </c>
      <c r="J189" s="196">
        <f t="shared" si="0"/>
        <v>4.9457013574660635</v>
      </c>
    </row>
    <row r="190" spans="1:10" x14ac:dyDescent="0.3">
      <c r="A190" s="139">
        <v>41518</v>
      </c>
      <c r="B190" s="170">
        <v>249</v>
      </c>
      <c r="C190" s="16">
        <v>183318</v>
      </c>
      <c r="D190" s="165"/>
      <c r="E190" s="170">
        <v>1093</v>
      </c>
      <c r="F190" s="170">
        <v>160</v>
      </c>
      <c r="G190" s="167">
        <v>222206</v>
      </c>
      <c r="H190" s="167">
        <v>177250</v>
      </c>
      <c r="I190" s="170">
        <v>86</v>
      </c>
      <c r="J190" s="196">
        <f t="shared" si="0"/>
        <v>6.8312499999999998</v>
      </c>
    </row>
    <row r="191" spans="1:10" x14ac:dyDescent="0.3">
      <c r="A191" s="139">
        <v>41548</v>
      </c>
      <c r="B191" s="170">
        <v>274</v>
      </c>
      <c r="C191" s="16">
        <v>172260</v>
      </c>
      <c r="D191" s="165"/>
      <c r="E191" s="170">
        <v>1022</v>
      </c>
      <c r="F191" s="170">
        <v>171</v>
      </c>
      <c r="G191" s="167">
        <v>202282</v>
      </c>
      <c r="H191" s="167">
        <v>178000</v>
      </c>
      <c r="I191" s="170">
        <v>83</v>
      </c>
      <c r="J191" s="196">
        <f t="shared" si="0"/>
        <v>5.9766081871345031</v>
      </c>
    </row>
    <row r="192" spans="1:10" x14ac:dyDescent="0.3">
      <c r="A192" s="139">
        <v>41579</v>
      </c>
      <c r="B192" s="170">
        <v>204</v>
      </c>
      <c r="C192" s="16">
        <v>169348</v>
      </c>
      <c r="D192" s="165"/>
      <c r="E192" s="170">
        <v>1025</v>
      </c>
      <c r="F192" s="170">
        <v>135</v>
      </c>
      <c r="G192" s="167">
        <v>187015</v>
      </c>
      <c r="H192" s="167">
        <v>170000</v>
      </c>
      <c r="I192" s="170">
        <v>63</v>
      </c>
      <c r="J192" s="196">
        <f t="shared" si="0"/>
        <v>7.5925925925925926</v>
      </c>
    </row>
    <row r="193" spans="1:10" x14ac:dyDescent="0.3">
      <c r="A193" s="139">
        <v>41609</v>
      </c>
      <c r="B193" s="170">
        <v>215</v>
      </c>
      <c r="C193" s="16">
        <v>168946</v>
      </c>
      <c r="D193" s="165"/>
      <c r="E193" s="170">
        <v>1025</v>
      </c>
      <c r="F193" s="170">
        <v>128</v>
      </c>
      <c r="G193" s="167">
        <v>198252</v>
      </c>
      <c r="H193" s="167">
        <v>170000</v>
      </c>
      <c r="I193" s="170">
        <v>81</v>
      </c>
      <c r="J193" s="196">
        <f t="shared" si="0"/>
        <v>8.0078125</v>
      </c>
    </row>
    <row r="194" spans="1:10" x14ac:dyDescent="0.3">
      <c r="A194" s="139">
        <v>41640</v>
      </c>
      <c r="B194" s="170">
        <v>184</v>
      </c>
      <c r="C194" s="16">
        <v>158104</v>
      </c>
      <c r="D194" s="165"/>
      <c r="E194" s="170">
        <v>1014</v>
      </c>
      <c r="F194" s="170">
        <v>114</v>
      </c>
      <c r="G194" s="167">
        <v>190841</v>
      </c>
      <c r="H194" s="167">
        <v>164950</v>
      </c>
      <c r="I194" s="170">
        <v>78</v>
      </c>
      <c r="J194" s="196">
        <f t="shared" si="0"/>
        <v>8.8947368421052637</v>
      </c>
    </row>
    <row r="195" spans="1:10" x14ac:dyDescent="0.3">
      <c r="A195" s="139">
        <v>41671</v>
      </c>
      <c r="B195" s="170">
        <v>210</v>
      </c>
      <c r="C195" s="16">
        <v>178296</v>
      </c>
      <c r="D195" s="165"/>
      <c r="E195" s="170">
        <v>1014</v>
      </c>
      <c r="F195" s="170">
        <v>125</v>
      </c>
      <c r="G195" s="167">
        <v>202658</v>
      </c>
      <c r="H195" s="167">
        <v>171000</v>
      </c>
      <c r="I195" s="170">
        <v>85</v>
      </c>
      <c r="J195" s="196">
        <f t="shared" si="0"/>
        <v>8.1120000000000001</v>
      </c>
    </row>
    <row r="196" spans="1:10" x14ac:dyDescent="0.3">
      <c r="A196" s="139">
        <v>41699</v>
      </c>
      <c r="B196" s="170">
        <v>237</v>
      </c>
      <c r="C196" s="16">
        <v>189894</v>
      </c>
      <c r="D196" s="165"/>
      <c r="E196" s="170">
        <v>1014</v>
      </c>
      <c r="F196" s="170">
        <v>138</v>
      </c>
      <c r="G196" s="167">
        <v>232173</v>
      </c>
      <c r="H196" s="167">
        <v>180000</v>
      </c>
      <c r="I196" s="170">
        <v>103</v>
      </c>
      <c r="J196" s="196">
        <f t="shared" si="0"/>
        <v>7.3478260869565215</v>
      </c>
    </row>
    <row r="197" spans="1:10" x14ac:dyDescent="0.3">
      <c r="A197" s="139">
        <v>41730</v>
      </c>
      <c r="B197" s="170">
        <v>306</v>
      </c>
      <c r="C197" s="16">
        <v>193718</v>
      </c>
      <c r="D197" s="165"/>
      <c r="E197" s="170">
        <v>1107</v>
      </c>
      <c r="F197" s="170">
        <v>197</v>
      </c>
      <c r="G197" s="167">
        <v>223233</v>
      </c>
      <c r="H197" s="167">
        <v>182000</v>
      </c>
      <c r="I197" s="170">
        <v>85</v>
      </c>
      <c r="J197" s="196">
        <f t="shared" si="0"/>
        <v>5.6192893401015231</v>
      </c>
    </row>
    <row r="198" spans="1:10" x14ac:dyDescent="0.3">
      <c r="A198" s="139">
        <v>41760</v>
      </c>
      <c r="B198" s="170">
        <v>304</v>
      </c>
      <c r="C198" s="16">
        <v>187260</v>
      </c>
      <c r="D198" s="165"/>
      <c r="E198" s="170">
        <v>1107</v>
      </c>
      <c r="F198" s="170">
        <v>190</v>
      </c>
      <c r="G198" s="167">
        <v>199976</v>
      </c>
      <c r="H198" s="167">
        <v>178820</v>
      </c>
      <c r="I198" s="170">
        <v>62</v>
      </c>
      <c r="J198" s="196">
        <f t="shared" si="0"/>
        <v>5.8263157894736839</v>
      </c>
    </row>
    <row r="199" spans="1:10" x14ac:dyDescent="0.3">
      <c r="A199" s="139">
        <v>41791</v>
      </c>
      <c r="B199" s="170">
        <v>302</v>
      </c>
      <c r="C199" s="16">
        <v>182396</v>
      </c>
      <c r="D199" s="165"/>
      <c r="E199" s="170">
        <v>1109</v>
      </c>
      <c r="F199" s="170">
        <v>190</v>
      </c>
      <c r="G199" s="167">
        <v>203310</v>
      </c>
      <c r="H199" s="167">
        <v>178500</v>
      </c>
      <c r="I199" s="170">
        <v>54</v>
      </c>
      <c r="J199" s="196">
        <f t="shared" si="0"/>
        <v>5.8368421052631581</v>
      </c>
    </row>
    <row r="200" spans="1:10" x14ac:dyDescent="0.3">
      <c r="A200" s="139">
        <v>41821</v>
      </c>
      <c r="B200" s="170">
        <v>289</v>
      </c>
      <c r="C200" s="16">
        <v>197441</v>
      </c>
      <c r="D200" s="165"/>
      <c r="E200" s="170">
        <v>1032</v>
      </c>
      <c r="F200" s="170">
        <v>181</v>
      </c>
      <c r="G200" s="167">
        <v>227275</v>
      </c>
      <c r="H200" s="167">
        <v>180000</v>
      </c>
      <c r="I200" s="170">
        <v>76</v>
      </c>
      <c r="J200" s="196">
        <f t="shared" si="0"/>
        <v>5.7016574585635356</v>
      </c>
    </row>
    <row r="201" spans="1:10" x14ac:dyDescent="0.3">
      <c r="A201" s="139">
        <v>41852</v>
      </c>
      <c r="B201" s="170">
        <v>300</v>
      </c>
      <c r="C201" s="16">
        <v>198535</v>
      </c>
      <c r="D201" s="165"/>
      <c r="E201" s="170">
        <v>1032</v>
      </c>
      <c r="F201" s="170">
        <v>190</v>
      </c>
      <c r="G201" s="167">
        <v>224028</v>
      </c>
      <c r="H201" s="167">
        <v>181500</v>
      </c>
      <c r="I201" s="170">
        <v>60</v>
      </c>
      <c r="J201" s="196">
        <f t="shared" si="0"/>
        <v>5.4315789473684211</v>
      </c>
    </row>
    <row r="202" spans="1:10" x14ac:dyDescent="0.3">
      <c r="A202" s="139">
        <v>41883</v>
      </c>
      <c r="B202" s="170">
        <v>298</v>
      </c>
      <c r="C202" s="16">
        <v>200180</v>
      </c>
      <c r="D202" s="165"/>
      <c r="E202" s="170">
        <v>1032</v>
      </c>
      <c r="F202" s="170">
        <v>183</v>
      </c>
      <c r="G202" s="167">
        <v>230235</v>
      </c>
      <c r="H202" s="167">
        <v>185000</v>
      </c>
      <c r="I202" s="170">
        <v>53</v>
      </c>
      <c r="J202" s="196">
        <f t="shared" si="0"/>
        <v>5.639344262295082</v>
      </c>
    </row>
    <row r="203" spans="1:10" x14ac:dyDescent="0.3">
      <c r="A203" s="139">
        <v>41913</v>
      </c>
      <c r="B203" s="170">
        <v>328</v>
      </c>
      <c r="C203" s="16">
        <v>184275</v>
      </c>
      <c r="D203" s="165"/>
      <c r="E203" s="170">
        <v>1032</v>
      </c>
      <c r="F203" s="170">
        <v>212</v>
      </c>
      <c r="G203" s="167">
        <v>217584</v>
      </c>
      <c r="H203" s="167">
        <v>177250</v>
      </c>
      <c r="I203" s="170">
        <v>66</v>
      </c>
      <c r="J203" s="196">
        <f t="shared" si="0"/>
        <v>4.867924528301887</v>
      </c>
    </row>
    <row r="204" spans="1:10" x14ac:dyDescent="0.3">
      <c r="A204" s="139">
        <v>41944</v>
      </c>
      <c r="B204" s="170">
        <v>244</v>
      </c>
      <c r="C204" s="16">
        <v>185357</v>
      </c>
      <c r="D204" s="165"/>
      <c r="E204" s="170">
        <v>1038</v>
      </c>
      <c r="F204" s="170">
        <v>147</v>
      </c>
      <c r="G204" s="167">
        <v>221031</v>
      </c>
      <c r="H204" s="167">
        <v>175000</v>
      </c>
      <c r="I204" s="170">
        <v>78</v>
      </c>
      <c r="J204" s="196">
        <f t="shared" si="0"/>
        <v>7.0612244897959187</v>
      </c>
    </row>
    <row r="205" spans="1:10" x14ac:dyDescent="0.3">
      <c r="A205" s="139">
        <v>41974</v>
      </c>
      <c r="B205" s="170">
        <v>279</v>
      </c>
      <c r="C205" s="16">
        <v>167721</v>
      </c>
      <c r="D205" s="165"/>
      <c r="E205" s="170">
        <v>1038</v>
      </c>
      <c r="F205" s="170">
        <v>156</v>
      </c>
      <c r="G205" s="167">
        <v>196867</v>
      </c>
      <c r="H205" s="167">
        <v>181000</v>
      </c>
      <c r="I205" s="170">
        <v>58</v>
      </c>
      <c r="J205" s="196">
        <f t="shared" si="0"/>
        <v>6.6538461538461542</v>
      </c>
    </row>
    <row r="206" spans="1:10" x14ac:dyDescent="0.3">
      <c r="A206" s="139">
        <v>42005</v>
      </c>
      <c r="B206" s="170">
        <v>269</v>
      </c>
      <c r="C206" s="16">
        <v>198555</v>
      </c>
      <c r="D206" s="165"/>
      <c r="E206" s="170">
        <v>1151</v>
      </c>
      <c r="F206" s="170">
        <v>182</v>
      </c>
      <c r="G206" s="167">
        <v>230525</v>
      </c>
      <c r="H206" s="167">
        <v>207737</v>
      </c>
      <c r="I206" s="170">
        <v>90</v>
      </c>
      <c r="J206" s="196">
        <f t="shared" si="0"/>
        <v>6.3241758241758239</v>
      </c>
    </row>
    <row r="207" spans="1:10" x14ac:dyDescent="0.3">
      <c r="A207" s="139">
        <v>42036</v>
      </c>
      <c r="B207" s="170">
        <v>309</v>
      </c>
      <c r="C207" s="16">
        <v>205053</v>
      </c>
      <c r="D207" s="165"/>
      <c r="E207" s="170">
        <v>1205</v>
      </c>
      <c r="F207" s="170">
        <v>216</v>
      </c>
      <c r="G207" s="167">
        <v>230396</v>
      </c>
      <c r="H207" s="167">
        <v>194000</v>
      </c>
      <c r="I207" s="170">
        <v>92</v>
      </c>
      <c r="J207" s="196">
        <f t="shared" si="0"/>
        <v>5.5787037037037033</v>
      </c>
    </row>
    <row r="208" spans="1:10" x14ac:dyDescent="0.3">
      <c r="A208" s="139">
        <v>42064</v>
      </c>
      <c r="B208" s="170">
        <v>350</v>
      </c>
      <c r="C208" s="16">
        <v>201438</v>
      </c>
      <c r="D208" s="165"/>
      <c r="E208" s="170">
        <v>1185</v>
      </c>
      <c r="F208" s="170">
        <v>242</v>
      </c>
      <c r="G208" s="167">
        <v>230269</v>
      </c>
      <c r="H208" s="167">
        <v>200100</v>
      </c>
      <c r="I208" s="170">
        <v>76</v>
      </c>
      <c r="J208" s="196">
        <f t="shared" si="0"/>
        <v>4.8966942148760326</v>
      </c>
    </row>
    <row r="209" spans="1:10" x14ac:dyDescent="0.3">
      <c r="A209" s="139">
        <v>42095</v>
      </c>
      <c r="B209" s="170">
        <v>344</v>
      </c>
      <c r="C209" s="16">
        <v>219841</v>
      </c>
      <c r="D209" s="165"/>
      <c r="E209" s="170">
        <v>1153</v>
      </c>
      <c r="F209" s="170">
        <v>252</v>
      </c>
      <c r="G209" s="167">
        <v>243752</v>
      </c>
      <c r="H209" s="167">
        <v>214900</v>
      </c>
      <c r="I209" s="170">
        <v>90</v>
      </c>
      <c r="J209" s="196">
        <f t="shared" si="0"/>
        <v>4.5753968253968251</v>
      </c>
    </row>
    <row r="210" spans="1:10" x14ac:dyDescent="0.3">
      <c r="A210" s="139">
        <v>42125</v>
      </c>
      <c r="B210" s="170">
        <v>419</v>
      </c>
      <c r="C210" s="16">
        <v>212990</v>
      </c>
      <c r="D210" s="165"/>
      <c r="E210" s="170">
        <v>1175</v>
      </c>
      <c r="F210" s="170">
        <v>297</v>
      </c>
      <c r="G210" s="167">
        <v>239503</v>
      </c>
      <c r="H210" s="167">
        <v>208000</v>
      </c>
      <c r="I210" s="170">
        <v>76</v>
      </c>
      <c r="J210" s="196">
        <f t="shared" si="0"/>
        <v>3.9562289562289563</v>
      </c>
    </row>
    <row r="211" spans="1:10" x14ac:dyDescent="0.3">
      <c r="A211" s="139">
        <v>42156</v>
      </c>
      <c r="B211" s="170">
        <v>423</v>
      </c>
      <c r="C211" s="16">
        <v>229058</v>
      </c>
      <c r="D211" s="165"/>
      <c r="E211" s="170">
        <v>1180</v>
      </c>
      <c r="F211" s="170">
        <v>302</v>
      </c>
      <c r="G211" s="167">
        <v>259529</v>
      </c>
      <c r="H211" s="167">
        <v>205000</v>
      </c>
      <c r="I211" s="170">
        <v>85</v>
      </c>
      <c r="J211" s="196">
        <f t="shared" si="0"/>
        <v>3.9072847682119205</v>
      </c>
    </row>
    <row r="212" spans="1:10" x14ac:dyDescent="0.3">
      <c r="A212" s="139">
        <v>42186</v>
      </c>
      <c r="B212" s="170">
        <v>462</v>
      </c>
      <c r="C212" s="167">
        <v>209951</v>
      </c>
      <c r="D212" s="165"/>
      <c r="E212" s="170">
        <v>1197</v>
      </c>
      <c r="F212" s="170">
        <v>342</v>
      </c>
      <c r="G212" s="167">
        <v>238601</v>
      </c>
      <c r="H212" s="167">
        <v>210000</v>
      </c>
      <c r="I212" s="170">
        <v>70</v>
      </c>
      <c r="J212" s="196">
        <f t="shared" si="0"/>
        <v>3.5</v>
      </c>
    </row>
    <row r="213" spans="1:10" x14ac:dyDescent="0.3">
      <c r="A213" s="139">
        <v>42217</v>
      </c>
      <c r="B213" s="170">
        <v>422</v>
      </c>
      <c r="C213" s="167">
        <v>204591</v>
      </c>
      <c r="D213" s="165"/>
      <c r="E213" s="170">
        <v>1220</v>
      </c>
      <c r="F213" s="170">
        <v>325</v>
      </c>
      <c r="G213" s="167">
        <v>219081</v>
      </c>
      <c r="H213" s="167">
        <v>199900</v>
      </c>
      <c r="I213" s="170">
        <v>77</v>
      </c>
      <c r="J213" s="196">
        <f t="shared" si="0"/>
        <v>3.7538461538461538</v>
      </c>
    </row>
    <row r="214" spans="1:10" x14ac:dyDescent="0.3">
      <c r="A214" s="139">
        <v>42248</v>
      </c>
      <c r="B214" s="170">
        <v>365</v>
      </c>
      <c r="C214" s="167">
        <v>197453</v>
      </c>
      <c r="D214" s="165"/>
      <c r="E214" s="170">
        <v>856</v>
      </c>
      <c r="F214" s="170">
        <v>239</v>
      </c>
      <c r="G214" s="167">
        <v>222840</v>
      </c>
      <c r="H214" s="167">
        <v>194000</v>
      </c>
      <c r="I214" s="170">
        <v>82</v>
      </c>
      <c r="J214" s="196">
        <f t="shared" si="0"/>
        <v>3.5815899581589958</v>
      </c>
    </row>
    <row r="215" spans="1:10" x14ac:dyDescent="0.3">
      <c r="A215" s="139">
        <v>42278</v>
      </c>
      <c r="B215" s="170">
        <v>365</v>
      </c>
      <c r="C215" s="167">
        <v>205126</v>
      </c>
      <c r="D215" s="165"/>
      <c r="E215" s="170">
        <v>1077</v>
      </c>
      <c r="F215" s="170">
        <v>243</v>
      </c>
      <c r="G215" s="167">
        <v>241007</v>
      </c>
      <c r="H215" s="167">
        <v>208500</v>
      </c>
      <c r="I215" s="170">
        <v>74</v>
      </c>
      <c r="J215" s="196">
        <f t="shared" si="0"/>
        <v>4.4320987654320989</v>
      </c>
    </row>
    <row r="216" spans="1:10" x14ac:dyDescent="0.3">
      <c r="A216" s="139">
        <v>42309</v>
      </c>
      <c r="B216" s="170">
        <v>297</v>
      </c>
      <c r="C216" s="167">
        <v>201761</v>
      </c>
      <c r="D216" s="165"/>
      <c r="E216" s="170">
        <v>926</v>
      </c>
      <c r="F216" s="170">
        <v>207</v>
      </c>
      <c r="G216" s="167">
        <v>229646</v>
      </c>
      <c r="H216" s="167">
        <v>200900</v>
      </c>
      <c r="I216" s="170">
        <v>84</v>
      </c>
      <c r="J216" s="196">
        <f>E216/F216</f>
        <v>4.4734299516908216</v>
      </c>
    </row>
    <row r="217" spans="1:10" x14ac:dyDescent="0.3">
      <c r="A217" s="139">
        <v>42339</v>
      </c>
      <c r="B217" s="170">
        <v>316</v>
      </c>
      <c r="C217" s="167">
        <v>215439</v>
      </c>
      <c r="D217" s="165"/>
      <c r="E217" s="170">
        <v>1056</v>
      </c>
      <c r="F217" s="170">
        <v>232</v>
      </c>
      <c r="G217" s="167">
        <v>234598</v>
      </c>
      <c r="H217" s="167">
        <v>198900</v>
      </c>
      <c r="I217" s="170">
        <v>84</v>
      </c>
      <c r="J217" s="196">
        <f t="shared" si="0"/>
        <v>4.5517241379310347</v>
      </c>
    </row>
    <row r="218" spans="1:10" x14ac:dyDescent="0.3">
      <c r="A218" s="139">
        <v>42370</v>
      </c>
      <c r="B218" s="170">
        <v>270</v>
      </c>
      <c r="C218" s="16">
        <v>199053</v>
      </c>
      <c r="D218" s="165"/>
      <c r="E218" s="170">
        <v>964</v>
      </c>
      <c r="F218" s="170">
        <v>178</v>
      </c>
      <c r="G218" s="167">
        <v>221737</v>
      </c>
      <c r="H218" s="167">
        <v>190900</v>
      </c>
      <c r="I218" s="170">
        <v>83</v>
      </c>
      <c r="J218" s="196">
        <f t="shared" ref="J218:J226" si="1">E218/F218</f>
        <v>5.415730337078652</v>
      </c>
    </row>
    <row r="219" spans="1:10" x14ac:dyDescent="0.3">
      <c r="A219" s="139">
        <v>42401</v>
      </c>
      <c r="B219" s="170">
        <v>288</v>
      </c>
      <c r="C219" s="16">
        <v>194414</v>
      </c>
      <c r="D219" s="165"/>
      <c r="E219" s="170">
        <v>1038</v>
      </c>
      <c r="F219" s="170">
        <v>184</v>
      </c>
      <c r="G219" s="167">
        <v>224994</v>
      </c>
      <c r="H219" s="167">
        <v>195900</v>
      </c>
      <c r="I219" s="170">
        <v>98</v>
      </c>
      <c r="J219" s="196">
        <f t="shared" si="1"/>
        <v>5.6413043478260869</v>
      </c>
    </row>
    <row r="220" spans="1:10" x14ac:dyDescent="0.3">
      <c r="A220" s="139">
        <v>42430</v>
      </c>
      <c r="B220" s="170">
        <v>361</v>
      </c>
      <c r="C220" s="16">
        <v>190224</v>
      </c>
      <c r="D220" s="165"/>
      <c r="E220" s="170">
        <v>848</v>
      </c>
      <c r="F220" s="170">
        <v>242</v>
      </c>
      <c r="G220" s="167">
        <v>220830</v>
      </c>
      <c r="H220" s="167">
        <v>203000</v>
      </c>
      <c r="I220" s="170">
        <v>92</v>
      </c>
      <c r="J220" s="196">
        <f>E220/F220</f>
        <v>3.5041322314049586</v>
      </c>
    </row>
    <row r="221" spans="1:10" x14ac:dyDescent="0.3">
      <c r="A221" s="139">
        <v>42461</v>
      </c>
      <c r="B221" s="170">
        <v>343</v>
      </c>
      <c r="C221" s="16">
        <v>205624</v>
      </c>
      <c r="D221" s="165"/>
      <c r="E221" s="170">
        <v>1094</v>
      </c>
      <c r="F221" s="170">
        <v>237</v>
      </c>
      <c r="G221" s="167">
        <v>237124</v>
      </c>
      <c r="H221" s="167">
        <v>200000</v>
      </c>
      <c r="I221" s="170">
        <v>113</v>
      </c>
      <c r="J221" s="196">
        <f t="shared" si="1"/>
        <v>4.6160337552742616</v>
      </c>
    </row>
    <row r="222" spans="1:10" x14ac:dyDescent="0.3">
      <c r="A222" s="139">
        <v>42491</v>
      </c>
      <c r="B222" s="170">
        <v>418</v>
      </c>
      <c r="C222" s="16">
        <v>202381</v>
      </c>
      <c r="D222" s="165"/>
      <c r="E222" s="170">
        <v>1541</v>
      </c>
      <c r="F222" s="170">
        <v>291</v>
      </c>
      <c r="G222" s="167">
        <v>226844</v>
      </c>
      <c r="H222" s="167">
        <v>201500</v>
      </c>
      <c r="I222" s="170">
        <v>94</v>
      </c>
      <c r="J222" s="196">
        <f t="shared" si="1"/>
        <v>5.2955326460481098</v>
      </c>
    </row>
    <row r="223" spans="1:10" x14ac:dyDescent="0.3">
      <c r="A223" s="139">
        <v>42522</v>
      </c>
      <c r="B223" s="170">
        <v>392</v>
      </c>
      <c r="C223" s="16">
        <v>210258</v>
      </c>
      <c r="D223" s="165"/>
      <c r="E223" s="170">
        <v>1202</v>
      </c>
      <c r="F223" s="170">
        <v>284</v>
      </c>
      <c r="G223" s="167">
        <v>236265</v>
      </c>
      <c r="H223" s="167">
        <v>203500</v>
      </c>
      <c r="I223" s="170">
        <v>90</v>
      </c>
      <c r="J223" s="196">
        <f t="shared" si="1"/>
        <v>4.232394366197183</v>
      </c>
    </row>
    <row r="224" spans="1:10" x14ac:dyDescent="0.3">
      <c r="A224" s="139">
        <v>42552</v>
      </c>
      <c r="B224" s="170">
        <v>370</v>
      </c>
      <c r="C224" s="167">
        <v>199272</v>
      </c>
      <c r="D224" s="165"/>
      <c r="E224" s="170">
        <v>1127</v>
      </c>
      <c r="F224" s="170">
        <v>263</v>
      </c>
      <c r="G224" s="167">
        <v>221571</v>
      </c>
      <c r="H224" s="167">
        <v>197000</v>
      </c>
      <c r="I224" s="170">
        <v>99</v>
      </c>
      <c r="J224" s="196">
        <f t="shared" si="1"/>
        <v>4.2851711026615966</v>
      </c>
    </row>
    <row r="225" spans="1:10" x14ac:dyDescent="0.3">
      <c r="A225" s="139">
        <v>42583</v>
      </c>
      <c r="B225" s="170">
        <v>413</v>
      </c>
      <c r="C225" s="167">
        <v>203874</v>
      </c>
      <c r="D225" s="165"/>
      <c r="E225" s="170">
        <v>998</v>
      </c>
      <c r="F225" s="170">
        <v>279</v>
      </c>
      <c r="G225" s="167">
        <v>227710</v>
      </c>
      <c r="H225" s="167">
        <v>197900</v>
      </c>
      <c r="I225" s="170">
        <v>99</v>
      </c>
      <c r="J225" s="196">
        <f t="shared" si="1"/>
        <v>3.5770609318996414</v>
      </c>
    </row>
    <row r="226" spans="1:10" x14ac:dyDescent="0.3">
      <c r="A226" s="139">
        <v>42614</v>
      </c>
      <c r="B226" s="170">
        <v>370</v>
      </c>
      <c r="C226" s="167">
        <v>216906</v>
      </c>
      <c r="D226" s="165"/>
      <c r="E226" s="170">
        <v>869</v>
      </c>
      <c r="F226" s="170">
        <v>255</v>
      </c>
      <c r="G226" s="167">
        <v>246884</v>
      </c>
      <c r="H226" s="167">
        <v>209500</v>
      </c>
      <c r="I226" s="170">
        <v>86</v>
      </c>
      <c r="J226" s="196">
        <f t="shared" si="1"/>
        <v>3.4078431372549018</v>
      </c>
    </row>
    <row r="227" spans="1:10" x14ac:dyDescent="0.3">
      <c r="A227" s="139">
        <v>42644</v>
      </c>
      <c r="B227" s="170">
        <v>337</v>
      </c>
      <c r="C227" s="167">
        <v>197968</v>
      </c>
      <c r="D227" s="165"/>
      <c r="E227" s="170">
        <v>803</v>
      </c>
      <c r="F227" s="170">
        <v>228</v>
      </c>
      <c r="G227" s="167">
        <v>221572</v>
      </c>
      <c r="H227" s="167">
        <v>203576</v>
      </c>
      <c r="I227" s="170">
        <v>111</v>
      </c>
      <c r="J227" s="196">
        <f t="shared" ref="J227:J232" si="2">E227/F227</f>
        <v>3.5219298245614037</v>
      </c>
    </row>
    <row r="228" spans="1:10" x14ac:dyDescent="0.3">
      <c r="A228" s="139">
        <v>42675</v>
      </c>
      <c r="B228" s="170">
        <v>337</v>
      </c>
      <c r="C228" s="167">
        <v>200978</v>
      </c>
      <c r="D228" s="165"/>
      <c r="E228" s="170">
        <v>982</v>
      </c>
      <c r="F228" s="170">
        <v>244</v>
      </c>
      <c r="G228" s="167">
        <v>224212</v>
      </c>
      <c r="H228" s="167">
        <v>195000</v>
      </c>
      <c r="I228" s="170">
        <v>100</v>
      </c>
      <c r="J228" s="196">
        <f t="shared" si="2"/>
        <v>4.0245901639344259</v>
      </c>
    </row>
    <row r="229" spans="1:10" x14ac:dyDescent="0.3">
      <c r="A229" s="139">
        <v>42705</v>
      </c>
      <c r="B229" s="170">
        <v>348</v>
      </c>
      <c r="C229" s="167">
        <v>202959</v>
      </c>
      <c r="D229" s="165"/>
      <c r="E229" s="170">
        <v>979</v>
      </c>
      <c r="F229" s="170">
        <v>224</v>
      </c>
      <c r="G229" s="167">
        <v>238891</v>
      </c>
      <c r="H229" s="167">
        <v>199000</v>
      </c>
      <c r="I229" s="170">
        <v>90</v>
      </c>
      <c r="J229" s="196">
        <f t="shared" si="2"/>
        <v>4.3705357142857144</v>
      </c>
    </row>
    <row r="230" spans="1:10" x14ac:dyDescent="0.3">
      <c r="A230" s="139">
        <v>42736</v>
      </c>
      <c r="B230" s="170">
        <v>313</v>
      </c>
      <c r="C230" s="16">
        <v>183785</v>
      </c>
      <c r="D230" s="165"/>
      <c r="E230" s="170">
        <v>863</v>
      </c>
      <c r="F230" s="170">
        <v>216</v>
      </c>
      <c r="G230" s="167">
        <v>208962</v>
      </c>
      <c r="H230" s="167">
        <v>194500</v>
      </c>
      <c r="I230" s="170">
        <v>94</v>
      </c>
      <c r="J230" s="196">
        <f t="shared" si="2"/>
        <v>3.9953703703703702</v>
      </c>
    </row>
    <row r="231" spans="1:10" x14ac:dyDescent="0.3">
      <c r="A231" s="139">
        <v>42767</v>
      </c>
      <c r="B231" s="170">
        <v>285</v>
      </c>
      <c r="C231" s="16">
        <v>187083</v>
      </c>
      <c r="D231" s="165"/>
      <c r="E231" s="170">
        <v>959</v>
      </c>
      <c r="F231" s="170">
        <v>195</v>
      </c>
      <c r="G231" s="167">
        <v>211053</v>
      </c>
      <c r="H231" s="167">
        <v>195000</v>
      </c>
      <c r="I231" s="170">
        <v>96</v>
      </c>
      <c r="J231" s="196">
        <f t="shared" si="2"/>
        <v>4.9179487179487182</v>
      </c>
    </row>
    <row r="232" spans="1:10" x14ac:dyDescent="0.3">
      <c r="A232" s="139">
        <v>42795</v>
      </c>
      <c r="B232" s="170">
        <v>377</v>
      </c>
      <c r="C232" s="16">
        <v>203210</v>
      </c>
      <c r="D232" s="165"/>
      <c r="E232" s="170">
        <v>959</v>
      </c>
      <c r="F232" s="170">
        <v>214</v>
      </c>
      <c r="G232" s="167">
        <v>227324</v>
      </c>
      <c r="H232" s="167">
        <v>197900</v>
      </c>
      <c r="I232" s="170">
        <v>108</v>
      </c>
      <c r="J232" s="196">
        <f t="shared" si="2"/>
        <v>4.481308411214953</v>
      </c>
    </row>
    <row r="233" spans="1:10" x14ac:dyDescent="0.3">
      <c r="A233" s="139">
        <v>42826</v>
      </c>
      <c r="B233" s="170">
        <v>343</v>
      </c>
      <c r="C233" s="16">
        <v>205254</v>
      </c>
      <c r="D233" s="165"/>
      <c r="E233" s="170">
        <v>1143</v>
      </c>
      <c r="F233" s="170">
        <v>236</v>
      </c>
      <c r="G233" s="167">
        <v>235983</v>
      </c>
      <c r="H233" s="167">
        <v>208900</v>
      </c>
      <c r="I233" s="170">
        <v>102</v>
      </c>
      <c r="J233" s="196">
        <f t="shared" ref="J233:J293" si="3">E233/F233</f>
        <v>4.843220338983051</v>
      </c>
    </row>
    <row r="234" spans="1:10" x14ac:dyDescent="0.3">
      <c r="A234" s="139">
        <v>42856</v>
      </c>
      <c r="B234" s="170">
        <v>472</v>
      </c>
      <c r="C234" s="16">
        <v>186045</v>
      </c>
      <c r="D234" s="165"/>
      <c r="E234" s="170">
        <v>1224</v>
      </c>
      <c r="F234" s="170">
        <v>317</v>
      </c>
      <c r="G234" s="167">
        <v>213034</v>
      </c>
      <c r="H234" s="167">
        <v>186900</v>
      </c>
      <c r="I234" s="170">
        <v>93</v>
      </c>
      <c r="J234" s="196">
        <f t="shared" si="3"/>
        <v>3.861198738170347</v>
      </c>
    </row>
    <row r="235" spans="1:10" x14ac:dyDescent="0.3">
      <c r="A235" s="139">
        <v>42887</v>
      </c>
      <c r="B235" s="170">
        <v>379</v>
      </c>
      <c r="C235" s="16">
        <v>207306</v>
      </c>
      <c r="D235" s="165"/>
      <c r="E235" s="170">
        <v>1184</v>
      </c>
      <c r="F235" s="170">
        <v>262</v>
      </c>
      <c r="G235" s="167">
        <v>231850</v>
      </c>
      <c r="H235" s="167">
        <v>204900</v>
      </c>
      <c r="I235" s="170">
        <v>83</v>
      </c>
      <c r="J235" s="196">
        <f t="shared" si="3"/>
        <v>4.5190839694656493</v>
      </c>
    </row>
    <row r="236" spans="1:10" x14ac:dyDescent="0.3">
      <c r="A236" s="139">
        <v>42917</v>
      </c>
      <c r="B236" s="170">
        <v>384</v>
      </c>
      <c r="C236" s="167">
        <v>205365</v>
      </c>
      <c r="D236" s="165"/>
      <c r="E236" s="170">
        <v>978</v>
      </c>
      <c r="F236" s="170">
        <v>261</v>
      </c>
      <c r="G236" s="167">
        <v>224760</v>
      </c>
      <c r="H236" s="167">
        <v>197900</v>
      </c>
      <c r="I236" s="170">
        <v>74</v>
      </c>
      <c r="J236" s="196">
        <f t="shared" si="3"/>
        <v>3.7471264367816093</v>
      </c>
    </row>
    <row r="237" spans="1:10" x14ac:dyDescent="0.3">
      <c r="A237" s="139">
        <v>42948</v>
      </c>
      <c r="B237" s="170">
        <v>412</v>
      </c>
      <c r="C237" s="167">
        <v>201278</v>
      </c>
      <c r="D237" s="165"/>
      <c r="E237" s="170">
        <v>1227</v>
      </c>
      <c r="F237" s="170">
        <v>273</v>
      </c>
      <c r="G237" s="167">
        <v>230210</v>
      </c>
      <c r="H237" s="167">
        <v>198000</v>
      </c>
      <c r="I237" s="170">
        <v>88</v>
      </c>
      <c r="J237" s="196">
        <f t="shared" si="3"/>
        <v>4.4945054945054945</v>
      </c>
    </row>
    <row r="238" spans="1:10" x14ac:dyDescent="0.3">
      <c r="A238" s="139">
        <v>42979</v>
      </c>
      <c r="B238" s="170">
        <v>364</v>
      </c>
      <c r="C238" s="167">
        <v>205244</v>
      </c>
      <c r="D238" s="165"/>
      <c r="E238" s="170">
        <v>1114</v>
      </c>
      <c r="F238" s="170">
        <v>266</v>
      </c>
      <c r="G238" s="167">
        <v>227092</v>
      </c>
      <c r="H238" s="167">
        <v>195000</v>
      </c>
      <c r="I238" s="170">
        <v>85</v>
      </c>
      <c r="J238" s="196">
        <f t="shared" si="3"/>
        <v>4.1879699248120303</v>
      </c>
    </row>
    <row r="239" spans="1:10" x14ac:dyDescent="0.3">
      <c r="A239" s="139">
        <v>43009</v>
      </c>
      <c r="B239" s="170">
        <v>335</v>
      </c>
      <c r="C239" s="167">
        <v>199629</v>
      </c>
      <c r="D239" s="165"/>
      <c r="E239" s="170">
        <v>1301</v>
      </c>
      <c r="F239" s="170">
        <v>222</v>
      </c>
      <c r="G239" s="167">
        <v>227934</v>
      </c>
      <c r="H239" s="167">
        <v>205500</v>
      </c>
      <c r="I239" s="170">
        <v>106</v>
      </c>
      <c r="J239" s="196">
        <f t="shared" si="3"/>
        <v>5.8603603603603602</v>
      </c>
    </row>
    <row r="240" spans="1:10" x14ac:dyDescent="0.3">
      <c r="A240" s="139">
        <v>43040</v>
      </c>
      <c r="B240" s="170">
        <v>338</v>
      </c>
      <c r="C240" s="167">
        <v>212812</v>
      </c>
      <c r="D240" s="165"/>
      <c r="E240" s="170">
        <v>1046</v>
      </c>
      <c r="F240" s="170">
        <v>231</v>
      </c>
      <c r="G240" s="167">
        <v>239782</v>
      </c>
      <c r="H240" s="167">
        <v>205000</v>
      </c>
      <c r="I240" s="170">
        <v>102</v>
      </c>
      <c r="J240" s="196">
        <f t="shared" si="3"/>
        <v>4.5281385281385278</v>
      </c>
    </row>
    <row r="241" spans="1:13" ht="14.5" thickBot="1" x14ac:dyDescent="0.35">
      <c r="A241" s="139">
        <v>43070</v>
      </c>
      <c r="B241" s="197">
        <v>346</v>
      </c>
      <c r="C241" s="174">
        <v>199621</v>
      </c>
      <c r="D241" s="165"/>
      <c r="E241" s="197">
        <v>1207</v>
      </c>
      <c r="F241" s="197">
        <v>228</v>
      </c>
      <c r="G241" s="174">
        <v>223464</v>
      </c>
      <c r="H241" s="174">
        <v>191900</v>
      </c>
      <c r="I241" s="197">
        <v>97</v>
      </c>
      <c r="J241" s="198">
        <f t="shared" si="3"/>
        <v>5.2938596491228074</v>
      </c>
    </row>
    <row r="242" spans="1:13" x14ac:dyDescent="0.3">
      <c r="A242" s="139">
        <v>43101</v>
      </c>
      <c r="B242" s="170">
        <v>259</v>
      </c>
      <c r="C242" s="16">
        <v>201870</v>
      </c>
      <c r="D242" s="165"/>
      <c r="E242" s="170">
        <v>1016</v>
      </c>
      <c r="F242" s="170">
        <v>173</v>
      </c>
      <c r="G242" s="167">
        <v>234794</v>
      </c>
      <c r="H242" s="167">
        <v>209900</v>
      </c>
      <c r="I242" s="170">
        <v>101</v>
      </c>
      <c r="J242" s="196">
        <f t="shared" si="3"/>
        <v>5.8728323699421967</v>
      </c>
    </row>
    <row r="243" spans="1:13" x14ac:dyDescent="0.3">
      <c r="A243" s="139">
        <v>43132</v>
      </c>
      <c r="B243" s="170">
        <v>287</v>
      </c>
      <c r="C243" s="16">
        <v>210521</v>
      </c>
      <c r="D243" s="165"/>
      <c r="E243" s="170">
        <v>1269</v>
      </c>
      <c r="F243" s="170">
        <v>207</v>
      </c>
      <c r="G243" s="167">
        <v>242683</v>
      </c>
      <c r="H243" s="167">
        <v>205500</v>
      </c>
      <c r="I243" s="170">
        <v>107</v>
      </c>
      <c r="J243" s="196">
        <f t="shared" si="3"/>
        <v>6.1304347826086953</v>
      </c>
    </row>
    <row r="244" spans="1:13" x14ac:dyDescent="0.3">
      <c r="A244" s="139">
        <v>43160</v>
      </c>
      <c r="B244" s="170">
        <v>388</v>
      </c>
      <c r="C244" s="16">
        <v>198073</v>
      </c>
      <c r="D244" s="165"/>
      <c r="E244" s="170">
        <v>1090</v>
      </c>
      <c r="F244" s="170">
        <v>259</v>
      </c>
      <c r="G244" s="167">
        <v>222462</v>
      </c>
      <c r="H244" s="167">
        <v>201000</v>
      </c>
      <c r="I244" s="170">
        <v>103</v>
      </c>
      <c r="J244" s="196">
        <f t="shared" si="3"/>
        <v>4.2084942084942085</v>
      </c>
    </row>
    <row r="245" spans="1:13" x14ac:dyDescent="0.3">
      <c r="A245" s="139">
        <v>43191</v>
      </c>
      <c r="B245" s="170">
        <v>374</v>
      </c>
      <c r="C245" s="16">
        <v>210210</v>
      </c>
      <c r="D245" s="165"/>
      <c r="E245" s="170">
        <v>1038</v>
      </c>
      <c r="F245" s="170">
        <v>271</v>
      </c>
      <c r="G245" s="167">
        <v>239398</v>
      </c>
      <c r="H245" s="167">
        <v>201500</v>
      </c>
      <c r="I245" s="170">
        <v>101</v>
      </c>
      <c r="J245" s="196">
        <f t="shared" si="3"/>
        <v>3.8302583025830259</v>
      </c>
    </row>
    <row r="246" spans="1:13" x14ac:dyDescent="0.3">
      <c r="A246" s="139">
        <v>43221</v>
      </c>
      <c r="B246" s="170">
        <v>492</v>
      </c>
      <c r="C246" s="16">
        <v>217838</v>
      </c>
      <c r="D246" s="165"/>
      <c r="E246" s="170">
        <v>1074</v>
      </c>
      <c r="F246" s="170">
        <v>346</v>
      </c>
      <c r="G246" s="167">
        <v>243462</v>
      </c>
      <c r="H246" s="167">
        <v>202100</v>
      </c>
      <c r="I246" s="170">
        <v>103</v>
      </c>
      <c r="J246" s="196">
        <f t="shared" si="3"/>
        <v>3.1040462427745665</v>
      </c>
    </row>
    <row r="247" spans="1:13" x14ac:dyDescent="0.3">
      <c r="A247" s="139">
        <v>43252</v>
      </c>
      <c r="B247" s="170">
        <v>429</v>
      </c>
      <c r="C247" s="16">
        <v>209907</v>
      </c>
      <c r="D247" s="165"/>
      <c r="E247" s="170">
        <v>1367</v>
      </c>
      <c r="F247" s="170">
        <v>313</v>
      </c>
      <c r="G247" s="167">
        <v>229262</v>
      </c>
      <c r="H247" s="167">
        <v>194619</v>
      </c>
      <c r="I247" s="170">
        <v>80</v>
      </c>
      <c r="J247" s="196">
        <f t="shared" si="3"/>
        <v>4.3674121405750803</v>
      </c>
    </row>
    <row r="248" spans="1:13" x14ac:dyDescent="0.3">
      <c r="A248" s="139">
        <v>43282</v>
      </c>
      <c r="B248" s="170">
        <v>457</v>
      </c>
      <c r="C248" s="167">
        <v>209745</v>
      </c>
      <c r="D248" s="165"/>
      <c r="E248" s="170">
        <v>1167</v>
      </c>
      <c r="F248" s="170">
        <v>320</v>
      </c>
      <c r="G248" s="167">
        <v>237406</v>
      </c>
      <c r="H248" s="167">
        <v>210000</v>
      </c>
      <c r="I248" s="170">
        <v>81</v>
      </c>
      <c r="J248" s="196">
        <f t="shared" si="3"/>
        <v>3.6468750000000001</v>
      </c>
    </row>
    <row r="249" spans="1:13" x14ac:dyDescent="0.3">
      <c r="A249" s="139">
        <v>43313</v>
      </c>
      <c r="B249" s="170">
        <v>408</v>
      </c>
      <c r="C249" s="167">
        <v>195770</v>
      </c>
      <c r="D249" s="165"/>
      <c r="E249" s="170">
        <v>1161</v>
      </c>
      <c r="F249" s="170">
        <v>269</v>
      </c>
      <c r="G249" s="167">
        <v>222367</v>
      </c>
      <c r="H249" s="167">
        <v>190500</v>
      </c>
      <c r="I249" s="170">
        <v>80</v>
      </c>
      <c r="J249" s="196">
        <f t="shared" si="3"/>
        <v>4.3159851301115237</v>
      </c>
    </row>
    <row r="250" spans="1:13" x14ac:dyDescent="0.3">
      <c r="A250" s="139">
        <v>43344</v>
      </c>
      <c r="B250" s="170">
        <v>394</v>
      </c>
      <c r="C250" s="167">
        <v>198656</v>
      </c>
      <c r="D250" s="165"/>
      <c r="E250" s="170">
        <v>1377</v>
      </c>
      <c r="F250" s="170">
        <v>255</v>
      </c>
      <c r="G250" s="167">
        <v>228457</v>
      </c>
      <c r="H250" s="167">
        <v>197000</v>
      </c>
      <c r="I250" s="170">
        <v>67</v>
      </c>
      <c r="J250" s="196">
        <f t="shared" si="3"/>
        <v>5.4</v>
      </c>
    </row>
    <row r="251" spans="1:13" x14ac:dyDescent="0.3">
      <c r="A251" s="139">
        <v>43374</v>
      </c>
      <c r="B251" s="170">
        <v>376</v>
      </c>
      <c r="C251" s="167">
        <v>193063</v>
      </c>
      <c r="D251" s="165"/>
      <c r="E251" s="170">
        <v>1178</v>
      </c>
      <c r="F251" s="170">
        <v>232</v>
      </c>
      <c r="G251" s="167">
        <v>226550</v>
      </c>
      <c r="H251" s="167">
        <v>205000</v>
      </c>
      <c r="I251" s="170">
        <v>76</v>
      </c>
      <c r="J251" s="196">
        <f t="shared" si="3"/>
        <v>5.0775862068965516</v>
      </c>
      <c r="M251" s="140" t="s">
        <v>116</v>
      </c>
    </row>
    <row r="252" spans="1:13" x14ac:dyDescent="0.3">
      <c r="A252" s="139">
        <v>43405</v>
      </c>
      <c r="B252" s="170">
        <v>337</v>
      </c>
      <c r="C252" s="167">
        <v>198309</v>
      </c>
      <c r="D252" s="165"/>
      <c r="E252" s="170">
        <v>1145</v>
      </c>
      <c r="F252" s="170">
        <v>230</v>
      </c>
      <c r="G252" s="167">
        <v>226654</v>
      </c>
      <c r="H252" s="167">
        <v>195000</v>
      </c>
      <c r="I252" s="170">
        <v>86</v>
      </c>
      <c r="J252" s="196">
        <f t="shared" si="3"/>
        <v>4.9782608695652177</v>
      </c>
    </row>
    <row r="253" spans="1:13" ht="14.5" thickBot="1" x14ac:dyDescent="0.35">
      <c r="A253" s="142">
        <v>43435</v>
      </c>
      <c r="B253" s="197">
        <v>329</v>
      </c>
      <c r="C253" s="174">
        <v>211085</v>
      </c>
      <c r="D253" s="165"/>
      <c r="E253" s="197">
        <v>1287</v>
      </c>
      <c r="F253" s="197">
        <v>222</v>
      </c>
      <c r="G253" s="174">
        <v>241054</v>
      </c>
      <c r="H253" s="174">
        <v>199990</v>
      </c>
      <c r="I253" s="197">
        <v>106</v>
      </c>
      <c r="J253" s="198">
        <f t="shared" si="3"/>
        <v>5.7972972972972974</v>
      </c>
    </row>
    <row r="254" spans="1:13" x14ac:dyDescent="0.3">
      <c r="A254" s="143">
        <v>43494</v>
      </c>
      <c r="B254" s="170">
        <v>271</v>
      </c>
      <c r="C254" s="16">
        <v>186960</v>
      </c>
      <c r="D254" s="165"/>
      <c r="E254" s="170">
        <v>1328</v>
      </c>
      <c r="F254" s="170">
        <v>157</v>
      </c>
      <c r="G254" s="167">
        <v>224305</v>
      </c>
      <c r="H254" s="167">
        <v>192500</v>
      </c>
      <c r="I254" s="170">
        <v>100</v>
      </c>
      <c r="J254" s="196">
        <f t="shared" si="3"/>
        <v>8.4585987261146496</v>
      </c>
    </row>
    <row r="255" spans="1:13" x14ac:dyDescent="0.3">
      <c r="A255" s="139">
        <v>43524</v>
      </c>
      <c r="B255" s="170">
        <v>352</v>
      </c>
      <c r="C255" s="16">
        <v>192750</v>
      </c>
      <c r="D255" s="165"/>
      <c r="E255" s="170">
        <v>1164</v>
      </c>
      <c r="F255" s="170">
        <v>220</v>
      </c>
      <c r="G255" s="167">
        <v>222737</v>
      </c>
      <c r="H255" s="167">
        <v>189000</v>
      </c>
      <c r="I255" s="170">
        <v>76</v>
      </c>
      <c r="J255" s="196">
        <f t="shared" si="3"/>
        <v>5.290909090909091</v>
      </c>
    </row>
    <row r="256" spans="1:13" x14ac:dyDescent="0.3">
      <c r="A256" s="139">
        <v>43553</v>
      </c>
      <c r="B256" s="170">
        <v>425</v>
      </c>
      <c r="C256" s="16">
        <v>219102</v>
      </c>
      <c r="D256" s="165"/>
      <c r="E256" s="170">
        <v>1012</v>
      </c>
      <c r="F256" s="170">
        <v>281</v>
      </c>
      <c r="G256" s="167">
        <v>239487</v>
      </c>
      <c r="H256" s="167">
        <v>213000</v>
      </c>
      <c r="I256" s="170">
        <v>100</v>
      </c>
      <c r="J256" s="196">
        <f t="shared" si="3"/>
        <v>3.6014234875444839</v>
      </c>
    </row>
    <row r="257" spans="1:10" x14ac:dyDescent="0.3">
      <c r="A257" s="139">
        <v>43584</v>
      </c>
      <c r="B257" s="170">
        <v>274</v>
      </c>
      <c r="C257" s="16">
        <v>225733</v>
      </c>
      <c r="D257" s="165"/>
      <c r="E257" s="170">
        <v>1172</v>
      </c>
      <c r="F257" s="170">
        <v>274</v>
      </c>
      <c r="G257" s="167">
        <v>225733</v>
      </c>
      <c r="H257" s="167">
        <v>192000</v>
      </c>
      <c r="I257" s="170">
        <v>110</v>
      </c>
      <c r="J257" s="196">
        <f t="shared" si="3"/>
        <v>4.2773722627737225</v>
      </c>
    </row>
    <row r="258" spans="1:10" x14ac:dyDescent="0.3">
      <c r="A258" s="139">
        <v>43614</v>
      </c>
      <c r="B258" s="170">
        <v>493</v>
      </c>
      <c r="C258" s="16">
        <v>223886</v>
      </c>
      <c r="D258" s="165"/>
      <c r="E258" s="170">
        <v>1155</v>
      </c>
      <c r="F258" s="170">
        <v>336</v>
      </c>
      <c r="G258" s="167">
        <v>252157</v>
      </c>
      <c r="H258" s="167">
        <v>210000</v>
      </c>
      <c r="I258" s="170">
        <v>95</v>
      </c>
      <c r="J258" s="196">
        <f t="shared" si="3"/>
        <v>3.4375</v>
      </c>
    </row>
    <row r="259" spans="1:10" x14ac:dyDescent="0.3">
      <c r="A259" s="139">
        <v>43645</v>
      </c>
      <c r="B259" s="170">
        <v>397</v>
      </c>
      <c r="C259" s="16">
        <v>208553</v>
      </c>
      <c r="D259" s="165"/>
      <c r="E259" s="170">
        <v>1106</v>
      </c>
      <c r="F259" s="170">
        <v>259</v>
      </c>
      <c r="G259" s="167">
        <v>235151</v>
      </c>
      <c r="H259" s="167">
        <v>207000</v>
      </c>
      <c r="I259" s="170">
        <v>81</v>
      </c>
      <c r="J259" s="196">
        <f t="shared" si="3"/>
        <v>4.2702702702702702</v>
      </c>
    </row>
    <row r="260" spans="1:10" x14ac:dyDescent="0.3">
      <c r="A260" s="139">
        <v>43675</v>
      </c>
      <c r="B260" s="170">
        <v>444</v>
      </c>
      <c r="C260" s="167">
        <v>210750</v>
      </c>
      <c r="D260" s="165"/>
      <c r="E260" s="170">
        <v>998</v>
      </c>
      <c r="F260" s="170">
        <v>276</v>
      </c>
      <c r="G260" s="167">
        <v>241538</v>
      </c>
      <c r="H260" s="167">
        <v>208000</v>
      </c>
      <c r="I260" s="170">
        <v>76</v>
      </c>
      <c r="J260" s="196">
        <f t="shared" si="3"/>
        <v>3.6159420289855073</v>
      </c>
    </row>
    <row r="261" spans="1:10" x14ac:dyDescent="0.3">
      <c r="A261" s="139">
        <v>43706</v>
      </c>
      <c r="B261" s="170">
        <v>484</v>
      </c>
      <c r="C261" s="167">
        <v>214926</v>
      </c>
      <c r="D261" s="165"/>
      <c r="E261" s="170">
        <v>1253</v>
      </c>
      <c r="F261" s="170">
        <v>302</v>
      </c>
      <c r="G261" s="167">
        <v>248307</v>
      </c>
      <c r="H261" s="167">
        <v>198000</v>
      </c>
      <c r="I261" s="170">
        <v>73</v>
      </c>
      <c r="J261" s="196">
        <f t="shared" si="3"/>
        <v>4.1490066225165565</v>
      </c>
    </row>
    <row r="262" spans="1:10" x14ac:dyDescent="0.3">
      <c r="A262" s="139">
        <v>43737</v>
      </c>
      <c r="B262" s="170">
        <v>397</v>
      </c>
      <c r="C262" s="167">
        <v>197614</v>
      </c>
      <c r="D262" s="165"/>
      <c r="E262" s="170">
        <v>949</v>
      </c>
      <c r="F262" s="170">
        <v>259</v>
      </c>
      <c r="G262" s="167">
        <v>221964</v>
      </c>
      <c r="H262" s="167">
        <v>202900</v>
      </c>
      <c r="I262" s="170">
        <v>80</v>
      </c>
      <c r="J262" s="196">
        <f t="shared" si="3"/>
        <v>3.6640926640926641</v>
      </c>
    </row>
    <row r="263" spans="1:10" x14ac:dyDescent="0.3">
      <c r="A263" s="139">
        <v>43767</v>
      </c>
      <c r="B263" s="170">
        <v>463</v>
      </c>
      <c r="C263" s="167">
        <v>202019</v>
      </c>
      <c r="D263" s="165"/>
      <c r="E263" s="170">
        <v>1159</v>
      </c>
      <c r="F263" s="170">
        <v>290</v>
      </c>
      <c r="G263" s="167">
        <v>231393</v>
      </c>
      <c r="H263" s="167">
        <v>203000</v>
      </c>
      <c r="I263" s="170">
        <v>75</v>
      </c>
      <c r="J263" s="196">
        <f t="shared" si="3"/>
        <v>3.9965517241379311</v>
      </c>
    </row>
    <row r="264" spans="1:10" x14ac:dyDescent="0.3">
      <c r="A264" s="139">
        <v>43798</v>
      </c>
      <c r="B264" s="170">
        <v>373</v>
      </c>
      <c r="C264" s="167">
        <v>201162</v>
      </c>
      <c r="D264" s="165"/>
      <c r="E264" s="170">
        <v>758</v>
      </c>
      <c r="F264" s="170">
        <v>239</v>
      </c>
      <c r="G264" s="167">
        <v>235718</v>
      </c>
      <c r="H264" s="167">
        <v>210000</v>
      </c>
      <c r="I264" s="170">
        <v>97</v>
      </c>
      <c r="J264" s="196">
        <f>E264/F264</f>
        <v>3.1715481171548117</v>
      </c>
    </row>
    <row r="265" spans="1:10" ht="14.5" thickBot="1" x14ac:dyDescent="0.35">
      <c r="A265" s="142">
        <v>43828</v>
      </c>
      <c r="B265" s="197">
        <v>368</v>
      </c>
      <c r="C265" s="174">
        <v>207594</v>
      </c>
      <c r="D265" s="165"/>
      <c r="E265" s="197">
        <v>902</v>
      </c>
      <c r="F265" s="197">
        <v>236</v>
      </c>
      <c r="G265" s="174">
        <v>232169</v>
      </c>
      <c r="H265" s="174">
        <v>210000</v>
      </c>
      <c r="I265" s="197">
        <v>97</v>
      </c>
      <c r="J265" s="196">
        <f t="shared" si="3"/>
        <v>3.8220338983050848</v>
      </c>
    </row>
    <row r="266" spans="1:10" x14ac:dyDescent="0.3">
      <c r="A266" s="183">
        <v>43859</v>
      </c>
      <c r="B266" s="179">
        <v>394</v>
      </c>
      <c r="C266" s="199">
        <v>216958</v>
      </c>
      <c r="D266" s="165"/>
      <c r="E266" s="179">
        <v>711</v>
      </c>
      <c r="F266" s="200">
        <v>275</v>
      </c>
      <c r="G266" s="176">
        <v>247217</v>
      </c>
      <c r="H266" s="201">
        <v>200475</v>
      </c>
      <c r="I266" s="179">
        <v>91</v>
      </c>
      <c r="J266" s="202">
        <f t="shared" si="3"/>
        <v>2.5854545454545454</v>
      </c>
    </row>
    <row r="267" spans="1:10" x14ac:dyDescent="0.3">
      <c r="A267" s="143">
        <v>43890</v>
      </c>
      <c r="B267" s="170">
        <v>363</v>
      </c>
      <c r="C267" s="203">
        <v>203573</v>
      </c>
      <c r="D267" s="165"/>
      <c r="E267" s="170">
        <v>900</v>
      </c>
      <c r="F267" s="194">
        <v>230</v>
      </c>
      <c r="G267" s="167">
        <v>231534</v>
      </c>
      <c r="H267" s="204">
        <v>202500</v>
      </c>
      <c r="I267" s="170">
        <v>86</v>
      </c>
      <c r="J267" s="196">
        <f t="shared" si="3"/>
        <v>3.9130434782608696</v>
      </c>
    </row>
    <row r="268" spans="1:10" x14ac:dyDescent="0.3">
      <c r="A268" s="143">
        <v>43919</v>
      </c>
      <c r="B268" s="170">
        <v>456</v>
      </c>
      <c r="C268" s="203">
        <v>201601</v>
      </c>
      <c r="D268" s="165"/>
      <c r="E268" s="170">
        <v>872</v>
      </c>
      <c r="F268" s="194">
        <v>292</v>
      </c>
      <c r="G268" s="167">
        <v>234200</v>
      </c>
      <c r="H268" s="204">
        <v>204900</v>
      </c>
      <c r="I268" s="170">
        <v>83</v>
      </c>
      <c r="J268" s="196">
        <f t="shared" si="3"/>
        <v>2.9863013698630136</v>
      </c>
    </row>
    <row r="269" spans="1:10" x14ac:dyDescent="0.3">
      <c r="A269" s="143">
        <v>43950</v>
      </c>
      <c r="B269" s="205">
        <v>320</v>
      </c>
      <c r="C269" s="206">
        <v>218587</v>
      </c>
      <c r="D269" s="165"/>
      <c r="E269" s="205">
        <v>654</v>
      </c>
      <c r="F269" s="207">
        <v>221</v>
      </c>
      <c r="G269" s="172">
        <v>237073</v>
      </c>
      <c r="H269" s="208">
        <v>199000</v>
      </c>
      <c r="I269" s="205">
        <v>79</v>
      </c>
      <c r="J269" s="196">
        <f t="shared" si="3"/>
        <v>2.9592760180995477</v>
      </c>
    </row>
    <row r="270" spans="1:10" x14ac:dyDescent="0.3">
      <c r="A270" s="143">
        <v>43980</v>
      </c>
      <c r="B270" s="170">
        <v>348</v>
      </c>
      <c r="C270" s="209">
        <v>203560</v>
      </c>
      <c r="D270" s="165"/>
      <c r="E270" s="170">
        <v>823</v>
      </c>
      <c r="F270" s="194">
        <v>244</v>
      </c>
      <c r="G270" s="167">
        <v>228741</v>
      </c>
      <c r="H270" s="204">
        <v>207000</v>
      </c>
      <c r="I270" s="170">
        <v>90</v>
      </c>
      <c r="J270" s="196">
        <f t="shared" si="3"/>
        <v>3.372950819672131</v>
      </c>
    </row>
    <row r="271" spans="1:10" x14ac:dyDescent="0.3">
      <c r="A271" s="143">
        <v>44011</v>
      </c>
      <c r="B271" s="170">
        <v>506</v>
      </c>
      <c r="C271" s="209">
        <v>215135</v>
      </c>
      <c r="D271" s="165"/>
      <c r="E271" s="170">
        <v>596</v>
      </c>
      <c r="F271" s="194">
        <v>340</v>
      </c>
      <c r="G271" s="167">
        <v>236267</v>
      </c>
      <c r="H271" s="204">
        <v>208000</v>
      </c>
      <c r="I271" s="170">
        <v>59</v>
      </c>
      <c r="J271" s="196">
        <f t="shared" si="3"/>
        <v>1.7529411764705882</v>
      </c>
    </row>
    <row r="272" spans="1:10" x14ac:dyDescent="0.3">
      <c r="A272" s="143">
        <v>44041</v>
      </c>
      <c r="B272" s="170">
        <v>537</v>
      </c>
      <c r="C272" s="203">
        <v>229713</v>
      </c>
      <c r="D272" s="165"/>
      <c r="E272" s="170">
        <v>834</v>
      </c>
      <c r="F272" s="194">
        <v>374</v>
      </c>
      <c r="G272" s="167">
        <v>258598</v>
      </c>
      <c r="H272" s="204">
        <v>215000</v>
      </c>
      <c r="I272" s="170">
        <v>77</v>
      </c>
      <c r="J272" s="196">
        <f t="shared" si="3"/>
        <v>2.2299465240641712</v>
      </c>
    </row>
    <row r="273" spans="1:10" x14ac:dyDescent="0.3">
      <c r="A273" s="143">
        <v>44072</v>
      </c>
      <c r="B273" s="170">
        <v>521</v>
      </c>
      <c r="C273" s="203">
        <v>228500</v>
      </c>
      <c r="D273" s="165"/>
      <c r="E273" s="170">
        <v>443</v>
      </c>
      <c r="F273" s="194">
        <v>357</v>
      </c>
      <c r="G273" s="167">
        <v>262194</v>
      </c>
      <c r="H273" s="204">
        <v>210110</v>
      </c>
      <c r="I273" s="170">
        <v>71</v>
      </c>
      <c r="J273" s="196">
        <f t="shared" si="3"/>
        <v>1.2408963585434174</v>
      </c>
    </row>
    <row r="274" spans="1:10" x14ac:dyDescent="0.3">
      <c r="A274" s="143">
        <v>44103</v>
      </c>
      <c r="B274" s="170">
        <v>552</v>
      </c>
      <c r="C274" s="203">
        <v>236762</v>
      </c>
      <c r="D274" s="165"/>
      <c r="E274" s="170">
        <v>563</v>
      </c>
      <c r="F274" s="194">
        <v>378</v>
      </c>
      <c r="G274" s="167">
        <v>262165</v>
      </c>
      <c r="H274" s="204">
        <v>217000</v>
      </c>
      <c r="I274" s="170">
        <v>69</v>
      </c>
      <c r="J274" s="196">
        <f t="shared" si="3"/>
        <v>1.4894179894179893</v>
      </c>
    </row>
    <row r="275" spans="1:10" x14ac:dyDescent="0.3">
      <c r="A275" s="143">
        <v>44133</v>
      </c>
      <c r="B275" s="170">
        <v>475</v>
      </c>
      <c r="C275" s="203">
        <v>249678</v>
      </c>
      <c r="D275" s="165"/>
      <c r="E275" s="170">
        <v>415</v>
      </c>
      <c r="F275" s="194">
        <v>339</v>
      </c>
      <c r="G275" s="167">
        <v>265432</v>
      </c>
      <c r="H275" s="204">
        <v>219950</v>
      </c>
      <c r="I275" s="170">
        <v>66</v>
      </c>
      <c r="J275" s="196">
        <f t="shared" si="3"/>
        <v>1.224188790560472</v>
      </c>
    </row>
    <row r="276" spans="1:10" x14ac:dyDescent="0.3">
      <c r="A276" s="143">
        <v>44164</v>
      </c>
      <c r="B276" s="170">
        <v>427</v>
      </c>
      <c r="C276" s="203">
        <v>248198</v>
      </c>
      <c r="D276" s="165"/>
      <c r="E276" s="170">
        <v>530</v>
      </c>
      <c r="F276" s="194">
        <v>298</v>
      </c>
      <c r="G276" s="167">
        <v>265229</v>
      </c>
      <c r="H276" s="204">
        <v>217000</v>
      </c>
      <c r="I276" s="170">
        <v>58</v>
      </c>
      <c r="J276" s="196">
        <f t="shared" si="3"/>
        <v>1.7785234899328859</v>
      </c>
    </row>
    <row r="277" spans="1:10" ht="14.5" thickBot="1" x14ac:dyDescent="0.35">
      <c r="A277" s="184">
        <v>44194</v>
      </c>
      <c r="B277" s="197">
        <v>536</v>
      </c>
      <c r="C277" s="210">
        <v>233050</v>
      </c>
      <c r="D277" s="165"/>
      <c r="E277" s="197">
        <v>518</v>
      </c>
      <c r="F277" s="211">
        <v>412</v>
      </c>
      <c r="G277" s="174">
        <v>255038</v>
      </c>
      <c r="H277" s="212">
        <v>214900</v>
      </c>
      <c r="I277" s="197">
        <v>61</v>
      </c>
      <c r="J277" s="198">
        <f t="shared" si="3"/>
        <v>1.2572815533980584</v>
      </c>
    </row>
    <row r="278" spans="1:10" x14ac:dyDescent="0.3">
      <c r="A278" s="183">
        <v>44225</v>
      </c>
      <c r="B278" s="200">
        <v>393</v>
      </c>
      <c r="C278" s="176">
        <v>230169</v>
      </c>
      <c r="D278" s="165"/>
      <c r="E278" s="179">
        <v>325</v>
      </c>
      <c r="F278" s="200">
        <v>276</v>
      </c>
      <c r="G278" s="176">
        <v>248823</v>
      </c>
      <c r="H278" s="201">
        <v>219510</v>
      </c>
      <c r="I278" s="179">
        <v>56</v>
      </c>
      <c r="J278" s="202">
        <f t="shared" si="3"/>
        <v>1.1775362318840579</v>
      </c>
    </row>
    <row r="279" spans="1:10" x14ac:dyDescent="0.3">
      <c r="A279" s="143">
        <v>44255</v>
      </c>
      <c r="B279" s="213">
        <v>430</v>
      </c>
      <c r="C279" s="169">
        <v>233569</v>
      </c>
      <c r="D279" s="165"/>
      <c r="E279" s="170">
        <v>460</v>
      </c>
      <c r="F279" s="194">
        <v>295</v>
      </c>
      <c r="G279" s="167">
        <v>258897</v>
      </c>
      <c r="H279" s="204">
        <v>225000</v>
      </c>
      <c r="I279" s="170">
        <v>61</v>
      </c>
      <c r="J279" s="196">
        <f t="shared" si="3"/>
        <v>1.5593220338983051</v>
      </c>
    </row>
    <row r="280" spans="1:10" x14ac:dyDescent="0.3">
      <c r="A280" s="143">
        <v>44286</v>
      </c>
      <c r="B280" s="194">
        <v>579</v>
      </c>
      <c r="C280" s="167">
        <v>242309</v>
      </c>
      <c r="D280" s="165"/>
      <c r="E280" s="170">
        <v>370</v>
      </c>
      <c r="F280" s="194">
        <v>376</v>
      </c>
      <c r="G280" s="167">
        <v>272583</v>
      </c>
      <c r="H280" s="204">
        <v>225000</v>
      </c>
      <c r="I280" s="170">
        <v>48</v>
      </c>
      <c r="J280" s="196">
        <f t="shared" si="3"/>
        <v>0.98404255319148937</v>
      </c>
    </row>
    <row r="281" spans="1:10" x14ac:dyDescent="0.3">
      <c r="A281" s="143">
        <v>44316</v>
      </c>
      <c r="B281" s="207">
        <v>614</v>
      </c>
      <c r="C281" s="42">
        <v>234977</v>
      </c>
      <c r="D281" s="165"/>
      <c r="E281" s="205">
        <v>365</v>
      </c>
      <c r="F281" s="207">
        <v>428</v>
      </c>
      <c r="G281" s="172">
        <v>256679</v>
      </c>
      <c r="H281" s="208">
        <v>217500</v>
      </c>
      <c r="I281" s="205">
        <v>39</v>
      </c>
      <c r="J281" s="196">
        <f t="shared" si="3"/>
        <v>0.85280373831775702</v>
      </c>
    </row>
    <row r="282" spans="1:10" x14ac:dyDescent="0.3">
      <c r="A282" s="143">
        <v>44347</v>
      </c>
      <c r="B282" s="194">
        <v>569</v>
      </c>
      <c r="C282" s="16">
        <v>239665</v>
      </c>
      <c r="D282" s="165"/>
      <c r="E282" s="170">
        <v>375</v>
      </c>
      <c r="F282" s="194">
        <v>409</v>
      </c>
      <c r="G282" s="167">
        <v>263858</v>
      </c>
      <c r="H282" s="204">
        <v>228000</v>
      </c>
      <c r="I282" s="170">
        <v>33</v>
      </c>
      <c r="J282" s="196">
        <f t="shared" si="3"/>
        <v>0.91687041564792171</v>
      </c>
    </row>
    <row r="283" spans="1:10" x14ac:dyDescent="0.3">
      <c r="A283" s="143">
        <v>44377</v>
      </c>
      <c r="B283" s="194">
        <v>658</v>
      </c>
      <c r="C283" s="16">
        <v>248254</v>
      </c>
      <c r="D283" s="165"/>
      <c r="E283" s="170">
        <v>416</v>
      </c>
      <c r="F283" s="194">
        <v>438</v>
      </c>
      <c r="G283" s="167">
        <v>274522</v>
      </c>
      <c r="H283" s="204">
        <v>230000</v>
      </c>
      <c r="I283" s="170">
        <v>27</v>
      </c>
      <c r="J283" s="196">
        <f t="shared" si="3"/>
        <v>0.94977168949771684</v>
      </c>
    </row>
    <row r="284" spans="1:10" x14ac:dyDescent="0.3">
      <c r="A284" s="143">
        <v>44408</v>
      </c>
      <c r="B284" s="194">
        <v>597</v>
      </c>
      <c r="C284" s="167">
        <v>252087</v>
      </c>
      <c r="D284" s="165"/>
      <c r="E284" s="170">
        <v>255</v>
      </c>
      <c r="F284" s="194">
        <v>421</v>
      </c>
      <c r="G284" s="167">
        <v>274978</v>
      </c>
      <c r="H284" s="204">
        <v>235000</v>
      </c>
      <c r="I284" s="170">
        <v>22</v>
      </c>
      <c r="J284" s="196">
        <f t="shared" si="3"/>
        <v>0.60570071258907365</v>
      </c>
    </row>
    <row r="285" spans="1:10" x14ac:dyDescent="0.3">
      <c r="A285" s="143">
        <v>44439</v>
      </c>
      <c r="B285" s="194">
        <v>571</v>
      </c>
      <c r="C285" s="167">
        <v>254197</v>
      </c>
      <c r="D285" s="165"/>
      <c r="E285" s="170">
        <v>342</v>
      </c>
      <c r="F285" s="194">
        <v>409</v>
      </c>
      <c r="G285" s="167">
        <v>277077</v>
      </c>
      <c r="H285" s="204">
        <v>230000</v>
      </c>
      <c r="I285" s="170">
        <v>24</v>
      </c>
      <c r="J285" s="196">
        <f t="shared" si="3"/>
        <v>0.83618581907090461</v>
      </c>
    </row>
    <row r="286" spans="1:10" x14ac:dyDescent="0.3">
      <c r="A286" s="143">
        <v>44469</v>
      </c>
      <c r="B286" s="194">
        <v>504</v>
      </c>
      <c r="C286" s="167">
        <v>259125</v>
      </c>
      <c r="D286" s="165"/>
      <c r="E286" s="170">
        <v>289</v>
      </c>
      <c r="F286" s="194">
        <v>350</v>
      </c>
      <c r="G286" s="167">
        <v>285342</v>
      </c>
      <c r="H286" s="204">
        <v>235000</v>
      </c>
      <c r="I286" s="170">
        <v>30</v>
      </c>
      <c r="J286" s="196">
        <f t="shared" si="3"/>
        <v>0.82571428571428573</v>
      </c>
    </row>
    <row r="287" spans="1:10" x14ac:dyDescent="0.3">
      <c r="A287" s="143">
        <v>44500</v>
      </c>
      <c r="B287" s="194">
        <v>467</v>
      </c>
      <c r="C287" s="167">
        <v>259392</v>
      </c>
      <c r="D287" s="165"/>
      <c r="E287" s="170">
        <v>417</v>
      </c>
      <c r="F287" s="194">
        <v>311</v>
      </c>
      <c r="G287" s="167">
        <v>294632</v>
      </c>
      <c r="H287" s="204">
        <v>250300</v>
      </c>
      <c r="I287" s="170">
        <v>29</v>
      </c>
      <c r="J287" s="196">
        <f t="shared" si="3"/>
        <v>1.3408360128617363</v>
      </c>
    </row>
    <row r="288" spans="1:10" x14ac:dyDescent="0.3">
      <c r="A288" s="143">
        <v>44530</v>
      </c>
      <c r="B288" s="194">
        <v>495</v>
      </c>
      <c r="C288" s="167">
        <v>250357</v>
      </c>
      <c r="D288" s="165"/>
      <c r="E288" s="170">
        <v>332</v>
      </c>
      <c r="F288" s="194">
        <v>331</v>
      </c>
      <c r="G288" s="167">
        <v>278958</v>
      </c>
      <c r="H288" s="204">
        <v>241500</v>
      </c>
      <c r="I288" s="170">
        <v>25</v>
      </c>
      <c r="J288" s="196">
        <f t="shared" si="3"/>
        <v>1.0030211480362539</v>
      </c>
    </row>
    <row r="289" spans="1:10" ht="14.5" thickBot="1" x14ac:dyDescent="0.35">
      <c r="A289" s="184">
        <v>44531</v>
      </c>
      <c r="B289" s="211">
        <v>535</v>
      </c>
      <c r="C289" s="174">
        <v>263085</v>
      </c>
      <c r="D289" s="165"/>
      <c r="E289" s="197">
        <v>261</v>
      </c>
      <c r="F289" s="211">
        <v>363</v>
      </c>
      <c r="G289" s="174">
        <v>287466</v>
      </c>
      <c r="H289" s="212">
        <v>249900</v>
      </c>
      <c r="I289" s="197">
        <v>23</v>
      </c>
      <c r="J289" s="198">
        <f t="shared" si="3"/>
        <v>0.71900826446280997</v>
      </c>
    </row>
    <row r="290" spans="1:10" x14ac:dyDescent="0.3">
      <c r="A290" s="183">
        <v>44590</v>
      </c>
      <c r="B290" s="200">
        <v>426</v>
      </c>
      <c r="C290" s="176">
        <v>256391</v>
      </c>
      <c r="D290" s="165"/>
      <c r="E290" s="179">
        <v>370</v>
      </c>
      <c r="F290" s="200">
        <v>320</v>
      </c>
      <c r="G290" s="176">
        <v>275474</v>
      </c>
      <c r="H290" s="201">
        <v>239900</v>
      </c>
      <c r="I290" s="179">
        <v>28</v>
      </c>
      <c r="J290" s="202">
        <f t="shared" si="3"/>
        <v>1.15625</v>
      </c>
    </row>
    <row r="291" spans="1:10" x14ac:dyDescent="0.3">
      <c r="A291" s="139">
        <v>44620</v>
      </c>
      <c r="B291" s="213">
        <v>463</v>
      </c>
      <c r="C291" s="169">
        <v>260237</v>
      </c>
      <c r="D291" s="165"/>
      <c r="E291" s="170">
        <v>217</v>
      </c>
      <c r="F291" s="194">
        <v>324</v>
      </c>
      <c r="G291" s="167">
        <v>286601</v>
      </c>
      <c r="H291" s="204">
        <v>255000</v>
      </c>
      <c r="I291" s="170">
        <v>28</v>
      </c>
      <c r="J291" s="196">
        <f t="shared" si="3"/>
        <v>0.66975308641975306</v>
      </c>
    </row>
    <row r="292" spans="1:10" x14ac:dyDescent="0.3">
      <c r="A292" s="143">
        <v>44650</v>
      </c>
      <c r="B292" s="194">
        <v>522</v>
      </c>
      <c r="C292" s="167">
        <v>259621</v>
      </c>
      <c r="D292" s="165"/>
      <c r="E292" s="170">
        <v>331</v>
      </c>
      <c r="F292" s="194">
        <v>347</v>
      </c>
      <c r="G292" s="167">
        <v>287000</v>
      </c>
      <c r="H292" s="204">
        <v>245000</v>
      </c>
      <c r="I292" s="170">
        <v>30</v>
      </c>
      <c r="J292" s="196">
        <f t="shared" si="3"/>
        <v>0.95389048991354464</v>
      </c>
    </row>
    <row r="293" spans="1:10" x14ac:dyDescent="0.3">
      <c r="A293" s="139">
        <v>44680</v>
      </c>
      <c r="B293" s="207">
        <v>518</v>
      </c>
      <c r="C293" s="42">
        <v>251881</v>
      </c>
      <c r="D293" s="165"/>
      <c r="E293" s="205">
        <v>248</v>
      </c>
      <c r="F293" s="207">
        <v>344</v>
      </c>
      <c r="G293" s="172">
        <v>276425</v>
      </c>
      <c r="H293" s="208">
        <v>250870</v>
      </c>
      <c r="I293" s="205">
        <v>21</v>
      </c>
      <c r="J293" s="196">
        <f t="shared" si="3"/>
        <v>0.72093023255813948</v>
      </c>
    </row>
    <row r="294" spans="1:10" x14ac:dyDescent="0.3">
      <c r="A294" s="143">
        <v>44710</v>
      </c>
      <c r="B294" s="194">
        <v>542</v>
      </c>
      <c r="C294" s="16">
        <v>289988</v>
      </c>
      <c r="D294" s="165"/>
      <c r="E294" s="170">
        <v>373</v>
      </c>
      <c r="F294" s="194">
        <v>391</v>
      </c>
      <c r="G294" s="167">
        <v>315080</v>
      </c>
      <c r="H294" s="204">
        <v>260500</v>
      </c>
      <c r="I294" s="170">
        <v>26</v>
      </c>
      <c r="J294" s="196">
        <f t="shared" ref="J294:J305" si="4">E294/F294</f>
        <v>0.95396419437340152</v>
      </c>
    </row>
    <row r="295" spans="1:10" x14ac:dyDescent="0.3">
      <c r="A295" s="139">
        <v>44740</v>
      </c>
      <c r="B295" s="194">
        <v>482</v>
      </c>
      <c r="C295" s="16">
        <v>282220</v>
      </c>
      <c r="D295" s="165"/>
      <c r="E295" s="170">
        <v>407</v>
      </c>
      <c r="F295" s="194">
        <v>327</v>
      </c>
      <c r="G295" s="167">
        <v>316031</v>
      </c>
      <c r="H295" s="204">
        <v>260000</v>
      </c>
      <c r="I295" s="170">
        <v>27</v>
      </c>
      <c r="J295" s="196">
        <f t="shared" si="4"/>
        <v>1.2446483180428134</v>
      </c>
    </row>
    <row r="296" spans="1:10" x14ac:dyDescent="0.3">
      <c r="A296" s="143">
        <v>44770</v>
      </c>
      <c r="B296" s="194">
        <v>495</v>
      </c>
      <c r="C296" s="167">
        <v>273877</v>
      </c>
      <c r="D296" s="165"/>
      <c r="E296" s="170">
        <v>578</v>
      </c>
      <c r="F296" s="194">
        <v>333</v>
      </c>
      <c r="G296" s="167">
        <v>313823</v>
      </c>
      <c r="H296" s="204">
        <v>262500</v>
      </c>
      <c r="I296" s="170">
        <v>23</v>
      </c>
      <c r="J296" s="196">
        <f t="shared" si="4"/>
        <v>1.7357357357357357</v>
      </c>
    </row>
    <row r="297" spans="1:10" x14ac:dyDescent="0.3">
      <c r="A297" s="139">
        <v>44800</v>
      </c>
      <c r="B297" s="194">
        <v>487</v>
      </c>
      <c r="C297" s="167">
        <v>283849</v>
      </c>
      <c r="D297" s="165"/>
      <c r="E297" s="170">
        <v>525</v>
      </c>
      <c r="F297" s="194">
        <v>325</v>
      </c>
      <c r="G297" s="167">
        <v>324667</v>
      </c>
      <c r="H297" s="204">
        <v>260000</v>
      </c>
      <c r="I297" s="170">
        <v>29</v>
      </c>
      <c r="J297" s="196">
        <f t="shared" si="4"/>
        <v>1.6153846153846154</v>
      </c>
    </row>
    <row r="298" spans="1:10" x14ac:dyDescent="0.3">
      <c r="A298" s="143">
        <v>44830</v>
      </c>
      <c r="B298" s="194">
        <v>444</v>
      </c>
      <c r="C298" s="167">
        <v>258907</v>
      </c>
      <c r="D298" s="165"/>
      <c r="E298" s="170">
        <v>498</v>
      </c>
      <c r="F298" s="194">
        <v>294</v>
      </c>
      <c r="G298" s="167">
        <v>290515</v>
      </c>
      <c r="H298" s="204">
        <v>252000</v>
      </c>
      <c r="I298" s="170">
        <v>32</v>
      </c>
      <c r="J298" s="196">
        <f t="shared" si="4"/>
        <v>1.6938775510204083</v>
      </c>
    </row>
    <row r="299" spans="1:10" x14ac:dyDescent="0.3">
      <c r="A299" s="139">
        <v>44860</v>
      </c>
      <c r="B299" s="194">
        <v>385</v>
      </c>
      <c r="C299" s="167">
        <v>258085</v>
      </c>
      <c r="D299" s="165"/>
      <c r="E299" s="170">
        <v>637</v>
      </c>
      <c r="F299" s="194">
        <v>241</v>
      </c>
      <c r="G299" s="167">
        <v>297781</v>
      </c>
      <c r="H299" s="204">
        <v>258840</v>
      </c>
      <c r="I299" s="170">
        <v>31</v>
      </c>
      <c r="J299" s="196">
        <f t="shared" si="4"/>
        <v>2.6431535269709543</v>
      </c>
    </row>
    <row r="300" spans="1:10" x14ac:dyDescent="0.3">
      <c r="A300" s="143">
        <v>44890</v>
      </c>
      <c r="B300" s="194">
        <v>331</v>
      </c>
      <c r="C300" s="167">
        <v>255378</v>
      </c>
      <c r="D300" s="165"/>
      <c r="E300" s="170">
        <v>521</v>
      </c>
      <c r="F300" s="194">
        <v>212</v>
      </c>
      <c r="G300" s="167">
        <v>295657</v>
      </c>
      <c r="H300" s="204">
        <v>252920</v>
      </c>
      <c r="I300" s="170">
        <v>51</v>
      </c>
      <c r="J300" s="196">
        <f t="shared" si="4"/>
        <v>2.4575471698113209</v>
      </c>
    </row>
    <row r="301" spans="1:10" ht="14.5" thickBot="1" x14ac:dyDescent="0.35">
      <c r="A301" s="142">
        <v>44920</v>
      </c>
      <c r="B301" s="211">
        <v>392</v>
      </c>
      <c r="C301" s="174">
        <v>255927</v>
      </c>
      <c r="D301" s="165"/>
      <c r="E301" s="197">
        <v>603</v>
      </c>
      <c r="F301" s="211">
        <v>244</v>
      </c>
      <c r="G301" s="174">
        <v>284716</v>
      </c>
      <c r="H301" s="212">
        <v>255000</v>
      </c>
      <c r="I301" s="197">
        <v>50</v>
      </c>
      <c r="J301" s="196">
        <f t="shared" si="4"/>
        <v>2.471311475409836</v>
      </c>
    </row>
    <row r="302" spans="1:10" x14ac:dyDescent="0.3">
      <c r="A302" s="183">
        <v>44955</v>
      </c>
      <c r="B302" s="200">
        <v>255</v>
      </c>
      <c r="C302" s="176">
        <v>242089</v>
      </c>
      <c r="D302" s="165"/>
      <c r="E302" s="179">
        <v>586</v>
      </c>
      <c r="F302" s="200">
        <v>159</v>
      </c>
      <c r="G302" s="176">
        <v>280662</v>
      </c>
      <c r="H302" s="201">
        <v>240500</v>
      </c>
      <c r="I302" s="179">
        <v>65</v>
      </c>
      <c r="J302" s="202">
        <f t="shared" si="4"/>
        <v>3.6855345911949686</v>
      </c>
    </row>
    <row r="303" spans="1:10" x14ac:dyDescent="0.3">
      <c r="A303" s="139">
        <v>44985</v>
      </c>
      <c r="B303" s="213">
        <v>126</v>
      </c>
      <c r="C303" s="169">
        <v>216823</v>
      </c>
      <c r="D303" s="165"/>
      <c r="E303" s="170">
        <v>561</v>
      </c>
      <c r="F303" s="194">
        <v>197</v>
      </c>
      <c r="G303" s="167">
        <v>303443</v>
      </c>
      <c r="H303" s="204">
        <v>262000</v>
      </c>
      <c r="I303" s="170">
        <v>60</v>
      </c>
      <c r="J303" s="196">
        <f t="shared" si="4"/>
        <v>2.8477157360406093</v>
      </c>
    </row>
    <row r="304" spans="1:10" x14ac:dyDescent="0.3">
      <c r="A304" s="143">
        <v>45015</v>
      </c>
      <c r="B304" s="194">
        <v>144</v>
      </c>
      <c r="C304" s="167">
        <v>226350</v>
      </c>
      <c r="D304" s="165"/>
      <c r="E304" s="170">
        <v>536</v>
      </c>
      <c r="F304" s="194">
        <v>246</v>
      </c>
      <c r="G304" s="167">
        <v>296228</v>
      </c>
      <c r="H304" s="204">
        <v>245905</v>
      </c>
      <c r="I304" s="170">
        <v>62</v>
      </c>
      <c r="J304" s="196">
        <f t="shared" si="4"/>
        <v>2.178861788617886</v>
      </c>
    </row>
    <row r="305" spans="1:10" x14ac:dyDescent="0.3">
      <c r="A305" s="139">
        <v>45045</v>
      </c>
      <c r="B305" s="207">
        <v>154</v>
      </c>
      <c r="C305" s="42">
        <v>205906</v>
      </c>
      <c r="D305" s="165"/>
      <c r="E305" s="205">
        <v>537</v>
      </c>
      <c r="F305" s="207">
        <v>234</v>
      </c>
      <c r="G305" s="172">
        <v>302197</v>
      </c>
      <c r="H305" s="208">
        <v>245000</v>
      </c>
      <c r="I305" s="205">
        <v>69</v>
      </c>
      <c r="J305" s="196">
        <f t="shared" si="4"/>
        <v>2.2948717948717947</v>
      </c>
    </row>
    <row r="306" spans="1:10" s="137" customFormat="1" x14ac:dyDescent="0.3">
      <c r="A306" s="143">
        <v>45075</v>
      </c>
      <c r="B306" s="194">
        <v>179</v>
      </c>
      <c r="C306" s="16">
        <v>216138</v>
      </c>
      <c r="D306" s="165"/>
      <c r="E306" s="170">
        <v>568</v>
      </c>
      <c r="F306" s="194">
        <v>297</v>
      </c>
      <c r="G306" s="167">
        <v>301793</v>
      </c>
      <c r="H306" s="204">
        <v>265000</v>
      </c>
      <c r="I306" s="170">
        <v>61</v>
      </c>
      <c r="J306" s="196">
        <f t="shared" ref="J306:J330" si="5">E306/F306</f>
        <v>1.9124579124579124</v>
      </c>
    </row>
    <row r="307" spans="1:10" x14ac:dyDescent="0.3">
      <c r="A307" s="139">
        <v>45105</v>
      </c>
      <c r="B307" s="194">
        <v>141</v>
      </c>
      <c r="C307" s="16">
        <v>201570</v>
      </c>
      <c r="D307" s="165"/>
      <c r="E307" s="170">
        <v>617</v>
      </c>
      <c r="F307" s="194">
        <v>278</v>
      </c>
      <c r="G307" s="167">
        <v>297545</v>
      </c>
      <c r="H307" s="204">
        <v>250000</v>
      </c>
      <c r="I307" s="170">
        <v>64</v>
      </c>
      <c r="J307" s="196">
        <f t="shared" si="5"/>
        <v>2.2194244604316546</v>
      </c>
    </row>
    <row r="308" spans="1:10" x14ac:dyDescent="0.3">
      <c r="A308" s="143">
        <v>45135</v>
      </c>
      <c r="B308" s="194">
        <v>149</v>
      </c>
      <c r="C308" s="167">
        <v>193591</v>
      </c>
      <c r="D308" s="165"/>
      <c r="E308" s="170">
        <v>660</v>
      </c>
      <c r="F308" s="194">
        <v>252</v>
      </c>
      <c r="G308" s="167">
        <v>330112</v>
      </c>
      <c r="H308" s="204">
        <v>265000</v>
      </c>
      <c r="I308" s="170">
        <v>49</v>
      </c>
      <c r="J308" s="196">
        <f t="shared" si="5"/>
        <v>2.6190476190476191</v>
      </c>
    </row>
    <row r="309" spans="1:10" x14ac:dyDescent="0.3">
      <c r="A309" s="139">
        <v>45165</v>
      </c>
      <c r="B309" s="194">
        <v>172</v>
      </c>
      <c r="C309" s="167">
        <v>204698</v>
      </c>
      <c r="D309" s="165"/>
      <c r="E309" s="170">
        <v>644</v>
      </c>
      <c r="F309" s="194">
        <v>235</v>
      </c>
      <c r="G309" s="167">
        <v>294618</v>
      </c>
      <c r="H309" s="204">
        <v>252500</v>
      </c>
      <c r="I309" s="170">
        <v>50</v>
      </c>
      <c r="J309" s="196">
        <f t="shared" si="5"/>
        <v>2.7404255319148936</v>
      </c>
    </row>
    <row r="310" spans="1:10" x14ac:dyDescent="0.3">
      <c r="A310" s="143">
        <v>45195</v>
      </c>
      <c r="B310" s="194">
        <v>145</v>
      </c>
      <c r="C310" s="167">
        <v>190305</v>
      </c>
      <c r="D310" s="165"/>
      <c r="E310" s="170">
        <v>709</v>
      </c>
      <c r="F310" s="194">
        <v>244</v>
      </c>
      <c r="G310" s="167">
        <v>276665</v>
      </c>
      <c r="H310" s="204">
        <v>242000</v>
      </c>
      <c r="I310" s="170">
        <v>49</v>
      </c>
      <c r="J310" s="196">
        <f t="shared" si="5"/>
        <v>2.9057377049180326</v>
      </c>
    </row>
    <row r="311" spans="1:10" x14ac:dyDescent="0.3">
      <c r="A311" s="139">
        <v>45225</v>
      </c>
      <c r="B311" s="194">
        <v>154</v>
      </c>
      <c r="C311" s="167">
        <v>188836</v>
      </c>
      <c r="D311" s="165"/>
      <c r="E311" s="170">
        <v>843</v>
      </c>
      <c r="F311" s="194">
        <v>236</v>
      </c>
      <c r="G311" s="167">
        <v>284655</v>
      </c>
      <c r="H311" s="204">
        <v>241875</v>
      </c>
      <c r="I311" s="170">
        <v>48</v>
      </c>
      <c r="J311" s="196">
        <f t="shared" si="5"/>
        <v>3.5720338983050848</v>
      </c>
    </row>
    <row r="312" spans="1:10" x14ac:dyDescent="0.3">
      <c r="A312" s="143">
        <v>45255</v>
      </c>
      <c r="B312" s="194">
        <v>148</v>
      </c>
      <c r="C312" s="167">
        <v>209394</v>
      </c>
      <c r="D312" s="165"/>
      <c r="E312" s="170">
        <v>855</v>
      </c>
      <c r="F312" s="194">
        <v>232</v>
      </c>
      <c r="G312" s="167">
        <v>277340</v>
      </c>
      <c r="H312" s="204">
        <v>239000</v>
      </c>
      <c r="I312" s="170">
        <v>59</v>
      </c>
      <c r="J312" s="196">
        <f t="shared" si="5"/>
        <v>3.6853448275862069</v>
      </c>
    </row>
    <row r="313" spans="1:10" ht="14.5" thickBot="1" x14ac:dyDescent="0.35">
      <c r="A313" s="142">
        <v>45285</v>
      </c>
      <c r="B313" s="211">
        <v>141</v>
      </c>
      <c r="C313" s="174">
        <v>191025</v>
      </c>
      <c r="D313" s="165"/>
      <c r="E313" s="197">
        <v>745</v>
      </c>
      <c r="F313" s="211">
        <v>210</v>
      </c>
      <c r="G313" s="174">
        <v>276680</v>
      </c>
      <c r="H313" s="212">
        <v>245840</v>
      </c>
      <c r="I313" s="197">
        <v>62</v>
      </c>
      <c r="J313" s="196">
        <f t="shared" si="5"/>
        <v>3.5476190476190474</v>
      </c>
    </row>
    <row r="314" spans="1:10" x14ac:dyDescent="0.3">
      <c r="A314" s="183">
        <v>45320</v>
      </c>
      <c r="B314" s="200">
        <v>107</v>
      </c>
      <c r="C314" s="176">
        <v>201456</v>
      </c>
      <c r="D314" s="165"/>
      <c r="E314" s="179">
        <v>670</v>
      </c>
      <c r="F314" s="200">
        <v>170</v>
      </c>
      <c r="G314" s="176">
        <v>303565</v>
      </c>
      <c r="H314" s="201">
        <v>255000</v>
      </c>
      <c r="I314" s="179">
        <v>69</v>
      </c>
      <c r="J314" s="202">
        <f t="shared" si="5"/>
        <v>3.9411764705882355</v>
      </c>
    </row>
    <row r="315" spans="1:10" x14ac:dyDescent="0.3">
      <c r="A315" s="139">
        <v>45350</v>
      </c>
      <c r="B315" s="213">
        <v>136</v>
      </c>
      <c r="C315" s="169">
        <v>175071</v>
      </c>
      <c r="D315" s="165"/>
      <c r="E315" s="170">
        <v>668</v>
      </c>
      <c r="F315" s="194">
        <v>208</v>
      </c>
      <c r="G315" s="167">
        <v>280521</v>
      </c>
      <c r="H315" s="204">
        <v>250000</v>
      </c>
      <c r="I315" s="170">
        <v>68</v>
      </c>
      <c r="J315" s="196">
        <f t="shared" si="5"/>
        <v>3.2115384615384617</v>
      </c>
    </row>
    <row r="316" spans="1:10" x14ac:dyDescent="0.3">
      <c r="A316" s="143">
        <v>45381</v>
      </c>
      <c r="B316" s="194">
        <v>175</v>
      </c>
      <c r="C316" s="167">
        <v>190154</v>
      </c>
      <c r="D316" s="165"/>
      <c r="E316" s="170">
        <v>921</v>
      </c>
      <c r="F316" s="194">
        <v>285</v>
      </c>
      <c r="G316" s="167">
        <v>293874</v>
      </c>
      <c r="H316" s="204">
        <v>248075</v>
      </c>
      <c r="I316" s="170">
        <v>65</v>
      </c>
      <c r="J316" s="196">
        <f t="shared" si="5"/>
        <v>3.2315789473684209</v>
      </c>
    </row>
    <row r="317" spans="1:10" x14ac:dyDescent="0.3">
      <c r="A317" s="139">
        <v>45411</v>
      </c>
      <c r="B317" s="207">
        <v>186</v>
      </c>
      <c r="C317" s="42">
        <v>196327</v>
      </c>
      <c r="D317" s="165"/>
      <c r="E317" s="205">
        <v>967</v>
      </c>
      <c r="F317" s="207">
        <v>295</v>
      </c>
      <c r="G317" s="172">
        <v>282414</v>
      </c>
      <c r="H317" s="208">
        <v>243035</v>
      </c>
      <c r="I317" s="205">
        <v>67</v>
      </c>
      <c r="J317" s="196">
        <f t="shared" si="5"/>
        <v>3.2779661016949153</v>
      </c>
    </row>
    <row r="318" spans="1:10" s="137" customFormat="1" x14ac:dyDescent="0.3">
      <c r="A318" s="139">
        <v>45441</v>
      </c>
      <c r="B318" s="194">
        <v>196</v>
      </c>
      <c r="C318" s="16">
        <v>195694</v>
      </c>
      <c r="D318" s="165"/>
      <c r="E318" s="170">
        <v>939</v>
      </c>
      <c r="F318" s="194">
        <v>307</v>
      </c>
      <c r="G318" s="167">
        <v>288366</v>
      </c>
      <c r="H318" s="204">
        <v>249015</v>
      </c>
      <c r="I318" s="170">
        <v>57</v>
      </c>
      <c r="J318" s="196">
        <f t="shared" si="5"/>
        <v>3.0586319218241043</v>
      </c>
    </row>
    <row r="319" spans="1:10" x14ac:dyDescent="0.3">
      <c r="A319" s="139">
        <v>45472</v>
      </c>
      <c r="B319" s="194">
        <v>147</v>
      </c>
      <c r="C319" s="16">
        <v>187019</v>
      </c>
      <c r="D319" s="165"/>
      <c r="E319" s="170">
        <v>873</v>
      </c>
      <c r="F319" s="194">
        <v>248</v>
      </c>
      <c r="G319" s="167">
        <v>310088</v>
      </c>
      <c r="H319" s="204">
        <v>260000</v>
      </c>
      <c r="I319" s="170">
        <v>70</v>
      </c>
      <c r="J319" s="196">
        <f t="shared" si="5"/>
        <v>3.5201612903225805</v>
      </c>
    </row>
    <row r="320" spans="1:10" x14ac:dyDescent="0.3">
      <c r="A320" s="139">
        <v>45501</v>
      </c>
      <c r="B320" s="194">
        <v>130</v>
      </c>
      <c r="C320" s="167">
        <v>204803</v>
      </c>
      <c r="D320" s="165"/>
      <c r="E320" s="170">
        <v>771</v>
      </c>
      <c r="F320" s="194">
        <v>279</v>
      </c>
      <c r="G320" s="167">
        <v>307393</v>
      </c>
      <c r="H320" s="204">
        <v>254200</v>
      </c>
      <c r="I320" s="170">
        <v>60</v>
      </c>
      <c r="J320" s="196">
        <f t="shared" si="5"/>
        <v>2.763440860215054</v>
      </c>
    </row>
    <row r="321" spans="1:10" x14ac:dyDescent="0.3">
      <c r="A321" s="143">
        <v>45534</v>
      </c>
      <c r="B321" s="194">
        <v>175</v>
      </c>
      <c r="C321" s="167">
        <v>208211</v>
      </c>
      <c r="D321" s="165"/>
      <c r="E321" s="170">
        <v>1007</v>
      </c>
      <c r="F321" s="194">
        <v>280</v>
      </c>
      <c r="G321" s="167">
        <v>300799</v>
      </c>
      <c r="H321" s="204">
        <v>250000</v>
      </c>
      <c r="I321" s="170">
        <v>66</v>
      </c>
      <c r="J321" s="196">
        <f t="shared" si="5"/>
        <v>3.5964285714285715</v>
      </c>
    </row>
    <row r="322" spans="1:10" x14ac:dyDescent="0.3">
      <c r="A322" s="139">
        <v>45564</v>
      </c>
      <c r="B322" s="194">
        <v>114</v>
      </c>
      <c r="C322" s="167">
        <v>226768</v>
      </c>
      <c r="D322" s="165"/>
      <c r="E322" s="170">
        <v>815</v>
      </c>
      <c r="F322" s="194">
        <v>239</v>
      </c>
      <c r="G322" s="167">
        <v>287838</v>
      </c>
      <c r="H322" s="204">
        <v>246000</v>
      </c>
      <c r="I322" s="170">
        <v>60</v>
      </c>
      <c r="J322" s="196">
        <f t="shared" si="5"/>
        <v>3.4100418410041842</v>
      </c>
    </row>
    <row r="323" spans="1:10" x14ac:dyDescent="0.3">
      <c r="A323" s="139">
        <v>45594</v>
      </c>
      <c r="B323" s="194">
        <v>171</v>
      </c>
      <c r="C323" s="167">
        <v>179000</v>
      </c>
      <c r="D323" s="165"/>
      <c r="E323" s="170">
        <v>199</v>
      </c>
      <c r="F323" s="194">
        <v>284</v>
      </c>
      <c r="G323" s="167">
        <v>287304</v>
      </c>
      <c r="H323" s="204">
        <v>240000</v>
      </c>
      <c r="I323" s="170">
        <v>60</v>
      </c>
      <c r="J323" s="196">
        <f t="shared" si="5"/>
        <v>0.70070422535211263</v>
      </c>
    </row>
    <row r="324" spans="1:10" x14ac:dyDescent="0.3">
      <c r="A324" s="143">
        <v>45625</v>
      </c>
      <c r="B324" s="194">
        <v>166</v>
      </c>
      <c r="C324" s="167">
        <v>217243</v>
      </c>
      <c r="D324" s="165"/>
      <c r="E324" s="170">
        <v>249</v>
      </c>
      <c r="F324" s="194">
        <v>260</v>
      </c>
      <c r="G324" s="167">
        <v>278931</v>
      </c>
      <c r="H324" s="204">
        <v>250000</v>
      </c>
      <c r="I324" s="170">
        <v>65</v>
      </c>
      <c r="J324" s="196">
        <f t="shared" si="5"/>
        <v>0.95769230769230773</v>
      </c>
    </row>
    <row r="325" spans="1:10" ht="14.5" thickBot="1" x14ac:dyDescent="0.35">
      <c r="A325" s="142">
        <v>45654</v>
      </c>
      <c r="B325" s="211">
        <v>155</v>
      </c>
      <c r="C325" s="174">
        <v>185745</v>
      </c>
      <c r="D325" s="165"/>
      <c r="E325" s="197">
        <v>289</v>
      </c>
      <c r="F325" s="211">
        <v>229</v>
      </c>
      <c r="G325" s="174">
        <v>291092</v>
      </c>
      <c r="H325" s="212">
        <v>248981</v>
      </c>
      <c r="I325" s="197">
        <v>75</v>
      </c>
      <c r="J325" s="198">
        <f t="shared" si="5"/>
        <v>1.2620087336244541</v>
      </c>
    </row>
    <row r="326" spans="1:10" x14ac:dyDescent="0.3">
      <c r="A326" s="145">
        <v>45686</v>
      </c>
      <c r="B326" s="200">
        <v>135</v>
      </c>
      <c r="C326" s="176">
        <v>206763</v>
      </c>
      <c r="D326" s="165"/>
      <c r="E326" s="179">
        <v>778</v>
      </c>
      <c r="F326" s="200">
        <v>169</v>
      </c>
      <c r="G326" s="176">
        <v>290822</v>
      </c>
      <c r="H326" s="201">
        <v>251500</v>
      </c>
      <c r="I326" s="179">
        <v>77</v>
      </c>
      <c r="J326" s="242">
        <f t="shared" si="5"/>
        <v>4.6035502958579881</v>
      </c>
    </row>
    <row r="327" spans="1:10" x14ac:dyDescent="0.3">
      <c r="A327" s="146">
        <v>45716</v>
      </c>
      <c r="B327" s="213">
        <v>164</v>
      </c>
      <c r="C327" s="169">
        <v>204395</v>
      </c>
      <c r="D327" s="165"/>
      <c r="E327" s="170">
        <v>1000</v>
      </c>
      <c r="F327" s="194">
        <v>220</v>
      </c>
      <c r="G327" s="167">
        <v>279234</v>
      </c>
      <c r="H327" s="204">
        <v>247500</v>
      </c>
      <c r="I327" s="170">
        <v>84</v>
      </c>
      <c r="J327" s="196">
        <f t="shared" si="5"/>
        <v>4.5454545454545459</v>
      </c>
    </row>
    <row r="328" spans="1:10" x14ac:dyDescent="0.3">
      <c r="A328" s="146">
        <v>45746</v>
      </c>
      <c r="B328" s="194">
        <v>170</v>
      </c>
      <c r="C328" s="167">
        <v>189006</v>
      </c>
      <c r="D328" s="165"/>
      <c r="E328" s="170">
        <v>588</v>
      </c>
      <c r="F328" s="194">
        <v>288</v>
      </c>
      <c r="G328" s="167">
        <v>300378</v>
      </c>
      <c r="H328" s="204">
        <v>253500</v>
      </c>
      <c r="I328" s="170">
        <v>85</v>
      </c>
      <c r="J328" s="196">
        <f t="shared" si="5"/>
        <v>2.0416666666666665</v>
      </c>
    </row>
    <row r="329" spans="1:10" x14ac:dyDescent="0.3">
      <c r="A329" s="148">
        <v>45776</v>
      </c>
      <c r="B329" s="207">
        <v>165</v>
      </c>
      <c r="C329" s="42">
        <v>203668</v>
      </c>
      <c r="D329" s="165"/>
      <c r="E329" s="205">
        <v>799</v>
      </c>
      <c r="F329" s="207">
        <v>312</v>
      </c>
      <c r="G329" s="172">
        <v>290367</v>
      </c>
      <c r="H329" s="208">
        <v>250000</v>
      </c>
      <c r="I329" s="205">
        <v>85</v>
      </c>
      <c r="J329" s="196">
        <f t="shared" si="5"/>
        <v>2.5608974358974357</v>
      </c>
    </row>
    <row r="330" spans="1:10" s="137" customFormat="1" x14ac:dyDescent="0.3">
      <c r="A330" s="146">
        <v>45806</v>
      </c>
      <c r="B330" s="194">
        <v>190</v>
      </c>
      <c r="C330" s="16">
        <v>198130</v>
      </c>
      <c r="D330" s="165"/>
      <c r="E330" s="170">
        <v>1037</v>
      </c>
      <c r="F330" s="194">
        <v>335</v>
      </c>
      <c r="G330" s="167">
        <v>291520</v>
      </c>
      <c r="H330" s="204">
        <v>253000</v>
      </c>
      <c r="I330" s="170">
        <v>79</v>
      </c>
      <c r="J330" s="196">
        <f t="shared" si="5"/>
        <v>3.0955223880597016</v>
      </c>
    </row>
    <row r="331" spans="1:10" x14ac:dyDescent="0.3">
      <c r="A331" s="146">
        <v>45837</v>
      </c>
      <c r="B331" s="194"/>
      <c r="C331" s="16"/>
      <c r="D331" s="165"/>
      <c r="E331" s="170"/>
      <c r="F331" s="194"/>
      <c r="G331" s="167"/>
      <c r="H331" s="204"/>
      <c r="I331" s="170"/>
      <c r="J331" s="196"/>
    </row>
    <row r="332" spans="1:10" x14ac:dyDescent="0.3">
      <c r="A332" s="148">
        <v>45867</v>
      </c>
      <c r="B332" s="194"/>
      <c r="C332" s="167"/>
      <c r="D332" s="165"/>
      <c r="E332" s="170"/>
      <c r="F332" s="194"/>
      <c r="G332" s="167"/>
      <c r="H332" s="204"/>
      <c r="I332" s="170"/>
      <c r="J332" s="196"/>
    </row>
    <row r="333" spans="1:10" x14ac:dyDescent="0.3">
      <c r="A333" s="146">
        <v>45897</v>
      </c>
      <c r="B333" s="194"/>
      <c r="C333" s="167"/>
      <c r="D333" s="165"/>
      <c r="E333" s="170"/>
      <c r="F333" s="194"/>
      <c r="G333" s="167"/>
      <c r="H333" s="204"/>
      <c r="I333" s="170"/>
      <c r="J333" s="196"/>
    </row>
    <row r="334" spans="1:10" x14ac:dyDescent="0.3">
      <c r="A334" s="146">
        <v>45930</v>
      </c>
      <c r="B334" s="194"/>
      <c r="C334" s="167"/>
      <c r="D334" s="165"/>
      <c r="E334" s="170"/>
      <c r="F334" s="194"/>
      <c r="G334" s="167"/>
      <c r="H334" s="204"/>
      <c r="I334" s="170"/>
      <c r="J334" s="196"/>
    </row>
    <row r="335" spans="1:10" x14ac:dyDescent="0.3">
      <c r="A335" s="148">
        <v>45959</v>
      </c>
      <c r="B335" s="194"/>
      <c r="C335" s="167"/>
      <c r="D335" s="165"/>
      <c r="E335" s="170"/>
      <c r="F335" s="194"/>
      <c r="G335" s="167"/>
      <c r="H335" s="204"/>
      <c r="I335" s="170"/>
      <c r="J335" s="196"/>
    </row>
    <row r="336" spans="1:10" x14ac:dyDescent="0.3">
      <c r="A336" s="146">
        <v>45990</v>
      </c>
      <c r="B336" s="194"/>
      <c r="C336" s="167"/>
      <c r="D336" s="165"/>
      <c r="E336" s="170"/>
      <c r="F336" s="194"/>
      <c r="G336" s="167"/>
      <c r="H336" s="204"/>
      <c r="I336" s="170"/>
      <c r="J336" s="196"/>
    </row>
    <row r="337" spans="1:16" ht="14.5" thickBot="1" x14ac:dyDescent="0.35">
      <c r="A337" s="147">
        <v>46020</v>
      </c>
      <c r="B337" s="211"/>
      <c r="C337" s="174"/>
      <c r="D337" s="165"/>
      <c r="E337" s="197"/>
      <c r="F337" s="211"/>
      <c r="G337" s="174"/>
      <c r="H337" s="212"/>
      <c r="I337" s="197"/>
      <c r="J337" s="198"/>
    </row>
    <row r="338" spans="1:16" ht="14.5" thickBot="1" x14ac:dyDescent="0.35"/>
    <row r="339" spans="1:16" ht="42.5" thickBot="1" x14ac:dyDescent="0.35">
      <c r="A339" s="135" t="s">
        <v>1</v>
      </c>
      <c r="B339" s="182" t="s">
        <v>13</v>
      </c>
      <c r="C339" s="151" t="s">
        <v>15</v>
      </c>
      <c r="E339" s="152" t="s">
        <v>77</v>
      </c>
      <c r="F339" s="152" t="s">
        <v>14</v>
      </c>
      <c r="G339" s="138" t="s">
        <v>16</v>
      </c>
      <c r="H339" s="138" t="s">
        <v>75</v>
      </c>
      <c r="I339" s="138" t="s">
        <v>76</v>
      </c>
      <c r="J339" s="138" t="s">
        <v>78</v>
      </c>
    </row>
    <row r="340" spans="1:16" x14ac:dyDescent="0.3">
      <c r="A340" s="185">
        <v>1998</v>
      </c>
      <c r="B340" s="6">
        <f>SUM(B2:B13)</f>
        <v>0</v>
      </c>
      <c r="C340" s="76">
        <f>AVERAGE(C2:C13)</f>
        <v>120654.25</v>
      </c>
      <c r="E340" s="79" t="e">
        <f>AVERAGE(E2:E13)</f>
        <v>#DIV/0!</v>
      </c>
      <c r="F340" s="79">
        <f>SUM(F2:F13)</f>
        <v>0</v>
      </c>
      <c r="G340" s="16" t="e">
        <f>AVERAGE(G2:G13)</f>
        <v>#DIV/0!</v>
      </c>
      <c r="H340" s="16" t="e">
        <f>AVERAGE(H2:H13)</f>
        <v>#DIV/0!</v>
      </c>
      <c r="I340" s="6" t="e">
        <f>AVERAGE(I2:I13)</f>
        <v>#DIV/0!</v>
      </c>
      <c r="J340" s="36" t="e">
        <f>AVERAGE(J2:J13)</f>
        <v>#DIV/0!</v>
      </c>
    </row>
    <row r="341" spans="1:16" x14ac:dyDescent="0.3">
      <c r="A341" s="185">
        <v>1999</v>
      </c>
      <c r="B341" s="6">
        <f t="shared" ref="B341:B361" ca="1" si="6">SUM(OFFSET($B$2,(12*(ROW(B2)-1)),0,12,1))</f>
        <v>0</v>
      </c>
      <c r="C341" s="16">
        <f t="shared" ref="C341:C361" ca="1" si="7">AVERAGE(OFFSET($C$2,(12*(ROW(C2)-1)),0,12,1))</f>
        <v>123195</v>
      </c>
      <c r="E341" s="131" t="e">
        <f t="shared" ref="E341:E354" ca="1" si="8">AVERAGE(OFFSET($E$2,(12*(ROW(E2)-1)),0,12,1))</f>
        <v>#DIV/0!</v>
      </c>
      <c r="F341" s="6">
        <f t="shared" ref="F341:F354" ca="1" si="9">SUM(OFFSET($F$2,(12*(ROW(F2)-1)),0,12,1))</f>
        <v>0</v>
      </c>
      <c r="G341" s="16" t="e">
        <f t="shared" ref="G341:G367" ca="1" si="10">AVERAGE(OFFSET($G$2,(12*(ROW(G2)-1)),0,12,1))</f>
        <v>#DIV/0!</v>
      </c>
      <c r="H341" s="16" t="e">
        <f t="shared" ref="H341:H367" ca="1" si="11">AVERAGE(OFFSET($H$2,(12*(ROW(H2)-1)),0,12,1))</f>
        <v>#DIV/0!</v>
      </c>
      <c r="I341" s="6" t="e">
        <f t="shared" ref="I341:I367" ca="1" si="12">AVERAGE(OFFSET($I$2,(12*(ROW(I2)-1)),0,12,1))</f>
        <v>#DIV/0!</v>
      </c>
      <c r="J341" s="36" t="e">
        <f t="shared" ref="J341:J367" ca="1" si="13">AVERAGE(OFFSET($J$2,(12*(ROW(J2)-1)),0,12,1))</f>
        <v>#DIV/0!</v>
      </c>
    </row>
    <row r="342" spans="1:16" x14ac:dyDescent="0.3">
      <c r="A342" s="185">
        <v>2000</v>
      </c>
      <c r="B342" s="6">
        <f t="shared" ca="1" si="6"/>
        <v>0</v>
      </c>
      <c r="C342" s="16">
        <f t="shared" ca="1" si="7"/>
        <v>124227.83333333333</v>
      </c>
      <c r="E342" s="6" t="e">
        <f t="shared" ca="1" si="8"/>
        <v>#DIV/0!</v>
      </c>
      <c r="F342" s="6">
        <f t="shared" ca="1" si="9"/>
        <v>0</v>
      </c>
      <c r="G342" s="16" t="e">
        <f t="shared" ca="1" si="10"/>
        <v>#DIV/0!</v>
      </c>
      <c r="H342" s="16" t="e">
        <f t="shared" ca="1" si="11"/>
        <v>#DIV/0!</v>
      </c>
      <c r="I342" s="6" t="e">
        <f t="shared" ca="1" si="12"/>
        <v>#DIV/0!</v>
      </c>
      <c r="J342" s="36" t="e">
        <f t="shared" ca="1" si="13"/>
        <v>#DIV/0!</v>
      </c>
    </row>
    <row r="343" spans="1:16" x14ac:dyDescent="0.3">
      <c r="A343" s="185">
        <v>2001</v>
      </c>
      <c r="B343" s="6">
        <f t="shared" ca="1" si="6"/>
        <v>0</v>
      </c>
      <c r="C343" s="16">
        <f t="shared" ca="1" si="7"/>
        <v>128921.75</v>
      </c>
      <c r="E343" s="6" t="e">
        <f t="shared" ca="1" si="8"/>
        <v>#DIV/0!</v>
      </c>
      <c r="F343" s="6">
        <f t="shared" ca="1" si="9"/>
        <v>0</v>
      </c>
      <c r="G343" s="16" t="e">
        <f t="shared" ca="1" si="10"/>
        <v>#DIV/0!</v>
      </c>
      <c r="H343" s="16" t="e">
        <f t="shared" ca="1" si="11"/>
        <v>#DIV/0!</v>
      </c>
      <c r="I343" s="6" t="e">
        <f t="shared" ca="1" si="12"/>
        <v>#DIV/0!</v>
      </c>
      <c r="J343" s="36" t="e">
        <f t="shared" ca="1" si="13"/>
        <v>#DIV/0!</v>
      </c>
      <c r="K343" s="186"/>
    </row>
    <row r="344" spans="1:16" x14ac:dyDescent="0.3">
      <c r="A344" s="185">
        <v>2002</v>
      </c>
      <c r="B344" s="6">
        <f t="shared" ca="1" si="6"/>
        <v>0</v>
      </c>
      <c r="C344" s="16">
        <f t="shared" ca="1" si="7"/>
        <v>134342.66666666666</v>
      </c>
      <c r="E344" s="6" t="e">
        <f t="shared" ca="1" si="8"/>
        <v>#DIV/0!</v>
      </c>
      <c r="F344" s="6">
        <f t="shared" ca="1" si="9"/>
        <v>0</v>
      </c>
      <c r="G344" s="16" t="e">
        <f t="shared" ca="1" si="10"/>
        <v>#DIV/0!</v>
      </c>
      <c r="H344" s="16" t="e">
        <f t="shared" ca="1" si="11"/>
        <v>#DIV/0!</v>
      </c>
      <c r="I344" s="6" t="e">
        <f t="shared" ca="1" si="12"/>
        <v>#DIV/0!</v>
      </c>
      <c r="J344" s="36" t="e">
        <f t="shared" ca="1" si="13"/>
        <v>#DIV/0!</v>
      </c>
      <c r="K344" s="186"/>
    </row>
    <row r="345" spans="1:16" x14ac:dyDescent="0.3">
      <c r="A345" s="185">
        <v>2003</v>
      </c>
      <c r="B345" s="6">
        <f t="shared" ca="1" si="6"/>
        <v>0</v>
      </c>
      <c r="C345" s="16">
        <f t="shared" ca="1" si="7"/>
        <v>139028.75</v>
      </c>
      <c r="E345" s="6" t="e">
        <f t="shared" ca="1" si="8"/>
        <v>#DIV/0!</v>
      </c>
      <c r="F345" s="6">
        <f t="shared" ca="1" si="9"/>
        <v>0</v>
      </c>
      <c r="G345" s="16" t="e">
        <f t="shared" ca="1" si="10"/>
        <v>#DIV/0!</v>
      </c>
      <c r="H345" s="16" t="e">
        <f t="shared" ca="1" si="11"/>
        <v>#DIV/0!</v>
      </c>
      <c r="I345" s="6" t="e">
        <f t="shared" ca="1" si="12"/>
        <v>#DIV/0!</v>
      </c>
      <c r="J345" s="36" t="e">
        <f t="shared" ca="1" si="13"/>
        <v>#DIV/0!</v>
      </c>
      <c r="K345" s="186"/>
      <c r="P345" s="187"/>
    </row>
    <row r="346" spans="1:16" x14ac:dyDescent="0.3">
      <c r="A346" s="185">
        <v>2004</v>
      </c>
      <c r="B346" s="6">
        <f t="shared" ca="1" si="6"/>
        <v>2753</v>
      </c>
      <c r="C346" s="16">
        <f t="shared" ca="1" si="7"/>
        <v>144817.75</v>
      </c>
      <c r="E346" s="6" t="e">
        <f t="shared" ca="1" si="8"/>
        <v>#DIV/0!</v>
      </c>
      <c r="F346" s="6">
        <f t="shared" ca="1" si="9"/>
        <v>0</v>
      </c>
      <c r="G346" s="16" t="e">
        <f t="shared" ca="1" si="10"/>
        <v>#DIV/0!</v>
      </c>
      <c r="H346" s="16" t="e">
        <f t="shared" ca="1" si="11"/>
        <v>#DIV/0!</v>
      </c>
      <c r="I346" s="6" t="e">
        <f t="shared" ca="1" si="12"/>
        <v>#DIV/0!</v>
      </c>
      <c r="J346" s="36" t="e">
        <f t="shared" ca="1" si="13"/>
        <v>#DIV/0!</v>
      </c>
      <c r="K346" s="186"/>
    </row>
    <row r="347" spans="1:16" x14ac:dyDescent="0.3">
      <c r="A347" s="185">
        <v>2005</v>
      </c>
      <c r="B347" s="6">
        <f t="shared" ca="1" si="6"/>
        <v>3214</v>
      </c>
      <c r="C347" s="16">
        <f t="shared" ca="1" si="7"/>
        <v>167271.75</v>
      </c>
      <c r="E347" s="6" t="e">
        <f t="shared" ca="1" si="8"/>
        <v>#DIV/0!</v>
      </c>
      <c r="F347" s="6">
        <f t="shared" ca="1" si="9"/>
        <v>0</v>
      </c>
      <c r="G347" s="16" t="e">
        <f t="shared" ca="1" si="10"/>
        <v>#DIV/0!</v>
      </c>
      <c r="H347" s="16" t="e">
        <f t="shared" ca="1" si="11"/>
        <v>#DIV/0!</v>
      </c>
      <c r="I347" s="6" t="e">
        <f t="shared" ca="1" si="12"/>
        <v>#DIV/0!</v>
      </c>
      <c r="J347" s="36" t="e">
        <f t="shared" ca="1" si="13"/>
        <v>#DIV/0!</v>
      </c>
      <c r="K347" s="186"/>
    </row>
    <row r="348" spans="1:16" x14ac:dyDescent="0.3">
      <c r="A348" s="185">
        <v>2006</v>
      </c>
      <c r="B348" s="6">
        <f t="shared" ca="1" si="6"/>
        <v>3482</v>
      </c>
      <c r="C348" s="16">
        <f t="shared" ca="1" si="7"/>
        <v>182178.66666666666</v>
      </c>
      <c r="E348" s="6" t="e">
        <f t="shared" ca="1" si="8"/>
        <v>#DIV/0!</v>
      </c>
      <c r="F348" s="6">
        <f t="shared" ca="1" si="9"/>
        <v>0</v>
      </c>
      <c r="G348" s="16" t="e">
        <f t="shared" ca="1" si="10"/>
        <v>#DIV/0!</v>
      </c>
      <c r="H348" s="16" t="e">
        <f t="shared" ca="1" si="11"/>
        <v>#DIV/0!</v>
      </c>
      <c r="I348" s="6" t="e">
        <f t="shared" ca="1" si="12"/>
        <v>#DIV/0!</v>
      </c>
      <c r="J348" s="36" t="e">
        <f t="shared" ca="1" si="13"/>
        <v>#DIV/0!</v>
      </c>
      <c r="K348" s="186"/>
    </row>
    <row r="349" spans="1:16" x14ac:dyDescent="0.3">
      <c r="A349" s="185">
        <v>2007</v>
      </c>
      <c r="B349" s="6">
        <f t="shared" ca="1" si="6"/>
        <v>3570</v>
      </c>
      <c r="C349" s="16">
        <f t="shared" ca="1" si="7"/>
        <v>187452.58333333334</v>
      </c>
      <c r="E349" s="6" t="e">
        <f t="shared" ca="1" si="8"/>
        <v>#DIV/0!</v>
      </c>
      <c r="F349" s="6">
        <f t="shared" ca="1" si="9"/>
        <v>0</v>
      </c>
      <c r="G349" s="16" t="e">
        <f t="shared" ca="1" si="10"/>
        <v>#DIV/0!</v>
      </c>
      <c r="H349" s="16" t="e">
        <f t="shared" ca="1" si="11"/>
        <v>#DIV/0!</v>
      </c>
      <c r="I349" s="6" t="e">
        <f t="shared" ca="1" si="12"/>
        <v>#DIV/0!</v>
      </c>
      <c r="J349" s="36" t="e">
        <f t="shared" ca="1" si="13"/>
        <v>#DIV/0!</v>
      </c>
      <c r="K349" s="186"/>
      <c r="O349" s="189"/>
    </row>
    <row r="350" spans="1:16" x14ac:dyDescent="0.3">
      <c r="A350" s="185">
        <v>2008</v>
      </c>
      <c r="B350" s="6">
        <f t="shared" ca="1" si="6"/>
        <v>2515</v>
      </c>
      <c r="C350" s="41">
        <f t="shared" ca="1" si="7"/>
        <v>163993.91666666666</v>
      </c>
      <c r="E350" s="6" t="e">
        <f t="shared" ca="1" si="8"/>
        <v>#DIV/0!</v>
      </c>
      <c r="F350" s="6">
        <f t="shared" ca="1" si="9"/>
        <v>0</v>
      </c>
      <c r="G350" s="16" t="e">
        <f t="shared" ca="1" si="10"/>
        <v>#DIV/0!</v>
      </c>
      <c r="H350" s="16" t="e">
        <f t="shared" ca="1" si="11"/>
        <v>#DIV/0!</v>
      </c>
      <c r="I350" s="6" t="e">
        <f t="shared" ca="1" si="12"/>
        <v>#DIV/0!</v>
      </c>
      <c r="J350" s="36" t="e">
        <f t="shared" ca="1" si="13"/>
        <v>#DIV/0!</v>
      </c>
      <c r="K350" s="186"/>
    </row>
    <row r="351" spans="1:16" x14ac:dyDescent="0.3">
      <c r="A351" s="185">
        <v>2009</v>
      </c>
      <c r="B351" s="6">
        <f t="shared" ca="1" si="6"/>
        <v>2256</v>
      </c>
      <c r="C351" s="16">
        <f t="shared" ca="1" si="7"/>
        <v>171876</v>
      </c>
      <c r="E351" s="6" t="e">
        <f t="shared" ca="1" si="8"/>
        <v>#DIV/0!</v>
      </c>
      <c r="F351" s="6">
        <f t="shared" ca="1" si="9"/>
        <v>0</v>
      </c>
      <c r="G351" s="16" t="e">
        <f t="shared" ca="1" si="10"/>
        <v>#DIV/0!</v>
      </c>
      <c r="H351" s="16" t="e">
        <f t="shared" ca="1" si="11"/>
        <v>#DIV/0!</v>
      </c>
      <c r="I351" s="6" t="e">
        <f t="shared" ca="1" si="12"/>
        <v>#DIV/0!</v>
      </c>
      <c r="J351" s="36" t="e">
        <f t="shared" ca="1" si="13"/>
        <v>#DIV/0!</v>
      </c>
      <c r="K351" s="186"/>
    </row>
    <row r="352" spans="1:16" x14ac:dyDescent="0.3">
      <c r="A352" s="185">
        <v>2010</v>
      </c>
      <c r="B352" s="6">
        <f t="shared" ca="1" si="6"/>
        <v>2234</v>
      </c>
      <c r="C352" s="16">
        <f t="shared" ca="1" si="7"/>
        <v>168693.75</v>
      </c>
      <c r="E352" s="6" t="e">
        <f t="shared" ca="1" si="8"/>
        <v>#DIV/0!</v>
      </c>
      <c r="F352" s="6">
        <f t="shared" ca="1" si="9"/>
        <v>0</v>
      </c>
      <c r="G352" s="16" t="e">
        <f t="shared" ca="1" si="10"/>
        <v>#DIV/0!</v>
      </c>
      <c r="H352" s="16" t="e">
        <f t="shared" ca="1" si="11"/>
        <v>#DIV/0!</v>
      </c>
      <c r="I352" s="6" t="e">
        <f t="shared" ca="1" si="12"/>
        <v>#DIV/0!</v>
      </c>
      <c r="J352" s="36" t="e">
        <f t="shared" ca="1" si="13"/>
        <v>#DIV/0!</v>
      </c>
    </row>
    <row r="353" spans="1:10" x14ac:dyDescent="0.3">
      <c r="A353" s="185">
        <v>2011</v>
      </c>
      <c r="B353" s="6">
        <f t="shared" ca="1" si="6"/>
        <v>2387</v>
      </c>
      <c r="C353" s="42">
        <f t="shared" ca="1" si="7"/>
        <v>167489.25</v>
      </c>
      <c r="E353" s="6" t="e">
        <f t="shared" ca="1" si="8"/>
        <v>#DIV/0!</v>
      </c>
      <c r="F353" s="6">
        <f t="shared" ca="1" si="9"/>
        <v>0</v>
      </c>
      <c r="G353" s="16" t="e">
        <f t="shared" ca="1" si="10"/>
        <v>#DIV/0!</v>
      </c>
      <c r="H353" s="16" t="e">
        <f t="shared" ca="1" si="11"/>
        <v>#DIV/0!</v>
      </c>
      <c r="I353" s="6" t="e">
        <f t="shared" ca="1" si="12"/>
        <v>#DIV/0!</v>
      </c>
      <c r="J353" s="36" t="e">
        <f t="shared" ca="1" si="13"/>
        <v>#DIV/0!</v>
      </c>
    </row>
    <row r="354" spans="1:10" x14ac:dyDescent="0.3">
      <c r="A354" s="185">
        <v>2012</v>
      </c>
      <c r="B354" s="6">
        <f t="shared" ca="1" si="6"/>
        <v>1718</v>
      </c>
      <c r="C354" s="16">
        <f t="shared" ca="1" si="7"/>
        <v>195741.25</v>
      </c>
      <c r="E354" s="6" t="e">
        <f t="shared" ca="1" si="8"/>
        <v>#DIV/0!</v>
      </c>
      <c r="F354" s="6">
        <f t="shared" ca="1" si="9"/>
        <v>0</v>
      </c>
      <c r="G354" s="16" t="e">
        <f t="shared" ca="1" si="10"/>
        <v>#DIV/0!</v>
      </c>
      <c r="H354" s="16" t="e">
        <f t="shared" ca="1" si="11"/>
        <v>#DIV/0!</v>
      </c>
      <c r="I354" s="6" t="e">
        <f t="shared" ca="1" si="12"/>
        <v>#DIV/0!</v>
      </c>
      <c r="J354" s="36" t="e">
        <f t="shared" ca="1" si="13"/>
        <v>#DIV/0!</v>
      </c>
    </row>
    <row r="355" spans="1:10" x14ac:dyDescent="0.3">
      <c r="A355" s="185">
        <v>2013</v>
      </c>
      <c r="B355" s="6">
        <f t="shared" ca="1" si="6"/>
        <v>3173</v>
      </c>
      <c r="C355" s="16">
        <f t="shared" ca="1" si="7"/>
        <v>179983.66666666666</v>
      </c>
      <c r="E355" s="6">
        <f>SUM(E182:E193)</f>
        <v>12657</v>
      </c>
      <c r="F355" s="6">
        <f>SUM(F182:F193)</f>
        <v>2067</v>
      </c>
      <c r="G355" s="16">
        <f t="shared" ca="1" si="10"/>
        <v>208691.16666666666</v>
      </c>
      <c r="H355" s="16">
        <f t="shared" ca="1" si="11"/>
        <v>172625</v>
      </c>
      <c r="I355" s="6">
        <f t="shared" ca="1" si="12"/>
        <v>78.75</v>
      </c>
      <c r="J355" s="36">
        <f t="shared" ca="1" si="13"/>
        <v>6.3405512617087707</v>
      </c>
    </row>
    <row r="356" spans="1:10" x14ac:dyDescent="0.3">
      <c r="A356" s="185">
        <v>2014</v>
      </c>
      <c r="B356" s="6">
        <f t="shared" ca="1" si="6"/>
        <v>3281</v>
      </c>
      <c r="C356" s="16">
        <f t="shared" ca="1" si="7"/>
        <v>185264.75</v>
      </c>
      <c r="E356" s="6">
        <f>SUM(E194:E205)</f>
        <v>12569</v>
      </c>
      <c r="F356" s="6">
        <f>SUM(F194:F205)</f>
        <v>2023</v>
      </c>
      <c r="G356" s="16">
        <f t="shared" ca="1" si="10"/>
        <v>214100.91666666666</v>
      </c>
      <c r="H356" s="16">
        <f t="shared" ca="1" si="11"/>
        <v>177918.33333333334</v>
      </c>
      <c r="I356" s="6">
        <f t="shared" ca="1" si="12"/>
        <v>71.5</v>
      </c>
      <c r="J356" s="36">
        <f t="shared" ca="1" si="13"/>
        <v>6.4160488336725967</v>
      </c>
    </row>
    <row r="357" spans="1:10" x14ac:dyDescent="0.3">
      <c r="A357" s="185">
        <v>2015</v>
      </c>
      <c r="B357" s="6">
        <f t="shared" ca="1" si="6"/>
        <v>4341</v>
      </c>
      <c r="C357" s="16">
        <f t="shared" ca="1" si="7"/>
        <v>208438</v>
      </c>
      <c r="E357" s="6">
        <f>SUM(E206:E217)</f>
        <v>13381</v>
      </c>
      <c r="F357" s="6">
        <f>SUM(F206:F217)</f>
        <v>3079</v>
      </c>
      <c r="G357" s="16">
        <f t="shared" ca="1" si="10"/>
        <v>234978.91666666666</v>
      </c>
      <c r="H357" s="16">
        <f t="shared" ca="1" si="11"/>
        <v>203494.75</v>
      </c>
      <c r="I357" s="6">
        <f t="shared" ca="1" si="12"/>
        <v>81.666666666666671</v>
      </c>
      <c r="J357" s="36">
        <f t="shared" ca="1" si="13"/>
        <v>4.4609311049710305</v>
      </c>
    </row>
    <row r="358" spans="1:10" x14ac:dyDescent="0.3">
      <c r="A358" s="156">
        <v>2016</v>
      </c>
      <c r="B358" s="40">
        <f t="shared" ca="1" si="6"/>
        <v>4247</v>
      </c>
      <c r="C358" s="41">
        <f t="shared" ca="1" si="7"/>
        <v>201992.58333333334</v>
      </c>
      <c r="E358" s="6">
        <f>SUM(E218:E229)</f>
        <v>12445</v>
      </c>
      <c r="F358" s="6">
        <f>SUM(F218:F229)</f>
        <v>2909</v>
      </c>
      <c r="G358" s="16">
        <f t="shared" ca="1" si="10"/>
        <v>229052.83333333334</v>
      </c>
      <c r="H358" s="16">
        <f t="shared" ca="1" si="11"/>
        <v>199731.33333333334</v>
      </c>
      <c r="I358" s="6">
        <f t="shared" ca="1" si="12"/>
        <v>96.25</v>
      </c>
      <c r="J358" s="36">
        <f t="shared" ca="1" si="13"/>
        <v>4.3243548798689115</v>
      </c>
    </row>
    <row r="359" spans="1:10" x14ac:dyDescent="0.3">
      <c r="A359" s="156">
        <v>2017</v>
      </c>
      <c r="B359" s="6">
        <f t="shared" ca="1" si="6"/>
        <v>4348</v>
      </c>
      <c r="C359" s="16">
        <f t="shared" ca="1" si="7"/>
        <v>199719.33333333334</v>
      </c>
      <c r="E359" s="6">
        <f>SUM(E230:E241)</f>
        <v>13205</v>
      </c>
      <c r="F359" s="6">
        <f>SUM(F230:F241)</f>
        <v>2921</v>
      </c>
      <c r="G359" s="16">
        <f t="shared" ca="1" si="10"/>
        <v>225120.66666666666</v>
      </c>
      <c r="H359" s="16">
        <f t="shared" ca="1" si="11"/>
        <v>198450</v>
      </c>
      <c r="I359" s="6">
        <f t="shared" ca="1" si="12"/>
        <v>94</v>
      </c>
      <c r="J359" s="36">
        <f t="shared" ca="1" si="13"/>
        <v>4.5608409116561601</v>
      </c>
    </row>
    <row r="360" spans="1:10" x14ac:dyDescent="0.3">
      <c r="A360" s="156">
        <v>2018</v>
      </c>
      <c r="B360" s="6">
        <f t="shared" ca="1" si="6"/>
        <v>4530</v>
      </c>
      <c r="C360" s="16">
        <f t="shared" ca="1" si="7"/>
        <v>204587.25</v>
      </c>
      <c r="D360" s="188"/>
      <c r="E360" s="6">
        <f>SUM(E242:E253)</f>
        <v>14169</v>
      </c>
      <c r="F360" s="6">
        <f>SUM(F242:F253)</f>
        <v>3097</v>
      </c>
      <c r="G360" s="42">
        <f t="shared" ca="1" si="10"/>
        <v>232879.08333333334</v>
      </c>
      <c r="H360" s="42">
        <f t="shared" ca="1" si="11"/>
        <v>201009.08333333334</v>
      </c>
      <c r="I360" s="44">
        <f t="shared" ca="1" si="12"/>
        <v>90.916666666666671</v>
      </c>
      <c r="J360" s="56">
        <f t="shared" ca="1" si="13"/>
        <v>4.7274568792373639</v>
      </c>
    </row>
    <row r="361" spans="1:10" x14ac:dyDescent="0.3">
      <c r="A361" s="156">
        <v>2019</v>
      </c>
      <c r="B361" s="6">
        <f t="shared" ca="1" si="6"/>
        <v>4741</v>
      </c>
      <c r="C361" s="16">
        <f t="shared" ca="1" si="7"/>
        <v>207587.41666666666</v>
      </c>
      <c r="E361" s="6">
        <f>SUM(E254:E265)</f>
        <v>12956</v>
      </c>
      <c r="F361" s="6">
        <f>SUM(F254:F265)</f>
        <v>3129</v>
      </c>
      <c r="G361" s="16">
        <f t="shared" ca="1" si="10"/>
        <v>234221.58333333334</v>
      </c>
      <c r="H361" s="16">
        <f t="shared" ca="1" si="11"/>
        <v>202950</v>
      </c>
      <c r="I361" s="6">
        <f t="shared" ca="1" si="12"/>
        <v>88.333333333333329</v>
      </c>
      <c r="J361" s="56">
        <f t="shared" ca="1" si="13"/>
        <v>4.312937407733731</v>
      </c>
    </row>
    <row r="362" spans="1:10" x14ac:dyDescent="0.3">
      <c r="A362" s="190">
        <v>2020</v>
      </c>
      <c r="B362" s="6">
        <f>SUM(B266:B277)</f>
        <v>5435</v>
      </c>
      <c r="C362" s="16">
        <f>AVERAGE(C266:C277)</f>
        <v>223776.25</v>
      </c>
      <c r="E362" s="6">
        <f>SUM(E266:E277)</f>
        <v>7859</v>
      </c>
      <c r="F362" s="6">
        <f>SUM(F266:F277)</f>
        <v>3760</v>
      </c>
      <c r="G362" s="42">
        <f t="shared" ca="1" si="10"/>
        <v>248640.66666666666</v>
      </c>
      <c r="H362" s="42">
        <f t="shared" ca="1" si="11"/>
        <v>209652.91666666666</v>
      </c>
      <c r="I362" s="44">
        <f t="shared" ca="1" si="12"/>
        <v>74.166666666666671</v>
      </c>
      <c r="J362" s="56">
        <f t="shared" ca="1" si="13"/>
        <v>2.2325185094781408</v>
      </c>
    </row>
    <row r="363" spans="1:10" x14ac:dyDescent="0.3">
      <c r="A363" s="156">
        <v>2021</v>
      </c>
      <c r="B363" s="6">
        <f>SUM(B278:B289)</f>
        <v>6412</v>
      </c>
      <c r="C363" s="16">
        <f>AVERAGE(C278:C289)</f>
        <v>247265.5</v>
      </c>
      <c r="D363" s="158"/>
      <c r="E363" s="6">
        <f>SUM(E278:E289)</f>
        <v>4207</v>
      </c>
      <c r="F363" s="6">
        <f>SUM(F278:F289)</f>
        <v>4407</v>
      </c>
      <c r="G363" s="16">
        <f t="shared" ca="1" si="10"/>
        <v>272817.91666666669</v>
      </c>
      <c r="H363" s="16">
        <f t="shared" ca="1" si="11"/>
        <v>232225.83333333334</v>
      </c>
      <c r="I363" s="6">
        <f t="shared" ca="1" si="12"/>
        <v>34.75</v>
      </c>
      <c r="J363" s="56">
        <f t="shared" ca="1" si="13"/>
        <v>0.980901075431026</v>
      </c>
    </row>
    <row r="364" spans="1:10" x14ac:dyDescent="0.3">
      <c r="A364" s="156">
        <v>2022</v>
      </c>
      <c r="B364" s="6">
        <f>SUM(B290:B301)</f>
        <v>5487</v>
      </c>
      <c r="C364" s="16">
        <f>AVERAGE(C290:C301)</f>
        <v>265530.08333333331</v>
      </c>
      <c r="D364" s="158"/>
      <c r="E364" s="6">
        <f>SUM(E290:E301)</f>
        <v>5308</v>
      </c>
      <c r="F364" s="6">
        <f>SUM(F290:F301)</f>
        <v>3702</v>
      </c>
      <c r="G364" s="42">
        <f t="shared" ca="1" si="10"/>
        <v>296980.83333333331</v>
      </c>
      <c r="H364" s="42">
        <f t="shared" ca="1" si="11"/>
        <v>254377.5</v>
      </c>
      <c r="I364" s="44">
        <f t="shared" ca="1" si="12"/>
        <v>31.333333333333332</v>
      </c>
      <c r="J364" s="56">
        <f t="shared" ca="1" si="13"/>
        <v>1.5263705329700434</v>
      </c>
    </row>
    <row r="365" spans="1:10" x14ac:dyDescent="0.3">
      <c r="A365" s="156">
        <v>2023</v>
      </c>
      <c r="B365" s="6">
        <f>SUM(B302:B313)</f>
        <v>1908</v>
      </c>
      <c r="C365" s="16">
        <f>AVERAGE(C302:C313)</f>
        <v>207227.08333333334</v>
      </c>
      <c r="D365" s="158"/>
      <c r="E365" s="6">
        <f>SUM(E302:E313)</f>
        <v>7861</v>
      </c>
      <c r="F365" s="6">
        <f>SUM(F302:F313)</f>
        <v>2820</v>
      </c>
      <c r="G365" s="16">
        <f t="shared" ca="1" si="10"/>
        <v>293494.83333333331</v>
      </c>
      <c r="H365" s="16">
        <f t="shared" ca="1" si="11"/>
        <v>249551.66666666666</v>
      </c>
      <c r="I365" s="6">
        <f t="shared" ca="1" si="12"/>
        <v>58.166666666666664</v>
      </c>
      <c r="J365" s="36">
        <f t="shared" ca="1" si="13"/>
        <v>2.8507562427504758</v>
      </c>
    </row>
    <row r="366" spans="1:10" x14ac:dyDescent="0.3">
      <c r="A366" s="249">
        <v>2024</v>
      </c>
      <c r="B366" s="250">
        <f>SUM(B314:B325)</f>
        <v>1858</v>
      </c>
      <c r="C366" s="248">
        <f>AVERAGE(C314:C325)</f>
        <v>197290.91666666666</v>
      </c>
      <c r="D366" s="158"/>
      <c r="E366" s="247">
        <f>SUM(E314:E325)</f>
        <v>8368</v>
      </c>
      <c r="F366" s="247">
        <f>SUM(F314:F325)</f>
        <v>3084</v>
      </c>
      <c r="G366" s="16">
        <f t="shared" ca="1" si="10"/>
        <v>292682.08333333331</v>
      </c>
      <c r="H366" s="16">
        <f t="shared" ca="1" si="11"/>
        <v>249525.5</v>
      </c>
      <c r="I366" s="6">
        <f t="shared" ca="1" si="12"/>
        <v>65.166666666666671</v>
      </c>
      <c r="J366" s="36">
        <f t="shared" ca="1" si="13"/>
        <v>2.7442808110544501</v>
      </c>
    </row>
    <row r="367" spans="1:10" ht="14.5" thickBot="1" x14ac:dyDescent="0.35">
      <c r="A367" s="251" t="s">
        <v>132</v>
      </c>
      <c r="B367" s="239">
        <f>SUM(B326:B337)</f>
        <v>824</v>
      </c>
      <c r="C367" s="240">
        <f>AVERAGE(C326:C337)</f>
        <v>200392.4</v>
      </c>
      <c r="D367" s="158"/>
      <c r="E367" s="239">
        <f>SUM(E326:E337)</f>
        <v>4202</v>
      </c>
      <c r="F367" s="239">
        <f>SUM(F326:F337)</f>
        <v>1324</v>
      </c>
      <c r="G367" s="240">
        <f t="shared" ca="1" si="10"/>
        <v>290464.2</v>
      </c>
      <c r="H367" s="240">
        <f t="shared" ca="1" si="11"/>
        <v>251100</v>
      </c>
      <c r="I367" s="239">
        <f t="shared" ca="1" si="12"/>
        <v>82</v>
      </c>
      <c r="J367" s="252">
        <f t="shared" ca="1" si="13"/>
        <v>3.3694182663872674</v>
      </c>
    </row>
    <row r="368" spans="1:10" ht="14.5" thickBot="1" x14ac:dyDescent="0.35"/>
    <row r="369" spans="1:10" ht="42.5" thickBot="1" x14ac:dyDescent="0.35">
      <c r="A369" s="159"/>
      <c r="B369" s="191" t="s">
        <v>13</v>
      </c>
      <c r="C369" s="182" t="s">
        <v>15</v>
      </c>
      <c r="D369" s="192"/>
      <c r="E369" s="138" t="s">
        <v>77</v>
      </c>
      <c r="F369" s="193" t="s">
        <v>14</v>
      </c>
      <c r="G369" s="193" t="s">
        <v>16</v>
      </c>
      <c r="H369" s="193" t="s">
        <v>75</v>
      </c>
      <c r="I369" s="193" t="s">
        <v>76</v>
      </c>
      <c r="J369" s="193" t="s">
        <v>78</v>
      </c>
    </row>
    <row r="370" spans="1:10" x14ac:dyDescent="0.3">
      <c r="A370" s="160" t="s">
        <v>128</v>
      </c>
      <c r="B370" s="179">
        <f>SUM(B314:B318)</f>
        <v>800</v>
      </c>
      <c r="C370" s="232">
        <f>AVERAGE(C314:C318)</f>
        <v>191740.4</v>
      </c>
      <c r="D370" s="214"/>
      <c r="E370" s="179">
        <f>SUM(E314:E318)</f>
        <v>4165</v>
      </c>
      <c r="F370" s="179">
        <f>SUM(F314:F318)</f>
        <v>1265</v>
      </c>
      <c r="G370" s="179">
        <f>AVERAGE(G314:G318)</f>
        <v>289748</v>
      </c>
      <c r="H370" s="179">
        <f>AVERAGE(H314:H318)</f>
        <v>249025</v>
      </c>
      <c r="I370" s="179">
        <f>AVERAGE(I314:I318)</f>
        <v>65.2</v>
      </c>
      <c r="J370" s="179">
        <f>AVERAGE(J314:J318)</f>
        <v>3.3441783806028278</v>
      </c>
    </row>
    <row r="371" spans="1:10" x14ac:dyDescent="0.3">
      <c r="A371" s="161" t="s">
        <v>130</v>
      </c>
      <c r="B371" s="170">
        <f>SUM(B326:B337)</f>
        <v>824</v>
      </c>
      <c r="C371" s="233">
        <f>AVERAGE(C326:C337)</f>
        <v>200392.4</v>
      </c>
      <c r="D371" s="214"/>
      <c r="E371" s="170">
        <f>SUM(E326:E337)</f>
        <v>4202</v>
      </c>
      <c r="F371" s="170">
        <f>SUM(F326:F337)</f>
        <v>1324</v>
      </c>
      <c r="G371" s="233">
        <f>AVERAGE(G326:G337)</f>
        <v>290464.2</v>
      </c>
      <c r="H371" s="233">
        <f>AVERAGE(H326:H337)</f>
        <v>251100</v>
      </c>
      <c r="I371" s="170">
        <f>AVERAGE(I326:I337)</f>
        <v>82</v>
      </c>
      <c r="J371" s="196">
        <f>AVERAGE(J326:J337)</f>
        <v>3.3694182663872674</v>
      </c>
    </row>
    <row r="372" spans="1:10" ht="28.5" thickBot="1" x14ac:dyDescent="0.35">
      <c r="A372" s="162" t="s">
        <v>2</v>
      </c>
      <c r="B372" s="181">
        <f>(B371-B370)/B370</f>
        <v>0.03</v>
      </c>
      <c r="C372" s="181">
        <f t="shared" ref="C372:J372" si="14">(C371-C370)/C370</f>
        <v>4.5123510746822269E-2</v>
      </c>
      <c r="D372" s="165"/>
      <c r="E372" s="181">
        <f t="shared" si="14"/>
        <v>8.8835534213685466E-3</v>
      </c>
      <c r="F372" s="215">
        <f t="shared" si="14"/>
        <v>4.6640316205533598E-2</v>
      </c>
      <c r="G372" s="215">
        <f t="shared" si="14"/>
        <v>2.4718030840592915E-3</v>
      </c>
      <c r="H372" s="215">
        <f t="shared" si="14"/>
        <v>8.3324967372753744E-3</v>
      </c>
      <c r="I372" s="215">
        <f t="shared" si="14"/>
        <v>0.25766871165644167</v>
      </c>
      <c r="J372" s="215">
        <f t="shared" si="14"/>
        <v>7.5474101294470417E-3</v>
      </c>
    </row>
    <row r="373" spans="1:10" ht="14.5" thickBot="1" x14ac:dyDescent="0.35"/>
    <row r="374" spans="1:10" ht="42.5" thickBot="1" x14ac:dyDescent="0.35">
      <c r="A374" s="159"/>
      <c r="B374" s="191" t="s">
        <v>13</v>
      </c>
      <c r="C374" s="182" t="s">
        <v>15</v>
      </c>
      <c r="E374" s="138" t="s">
        <v>77</v>
      </c>
      <c r="F374" s="193" t="s">
        <v>14</v>
      </c>
      <c r="G374" s="193" t="s">
        <v>16</v>
      </c>
      <c r="H374" s="193" t="s">
        <v>75</v>
      </c>
      <c r="I374" s="193" t="s">
        <v>76</v>
      </c>
      <c r="J374" s="193" t="s">
        <v>78</v>
      </c>
    </row>
    <row r="375" spans="1:10" ht="42" customHeight="1" x14ac:dyDescent="0.3">
      <c r="A375" s="163" t="s">
        <v>129</v>
      </c>
      <c r="B375" s="179">
        <f>B318</f>
        <v>196</v>
      </c>
      <c r="C375" s="232">
        <f>C318</f>
        <v>195694</v>
      </c>
      <c r="D375" s="165"/>
      <c r="E375" s="179">
        <f>E318</f>
        <v>939</v>
      </c>
      <c r="F375" s="179">
        <f>F318</f>
        <v>307</v>
      </c>
      <c r="G375" s="179">
        <f t="shared" ref="G375:J375" si="15">G318</f>
        <v>288366</v>
      </c>
      <c r="H375" s="179">
        <f t="shared" si="15"/>
        <v>249015</v>
      </c>
      <c r="I375" s="179">
        <f t="shared" si="15"/>
        <v>57</v>
      </c>
      <c r="J375" s="179">
        <f t="shared" si="15"/>
        <v>3.0586319218241043</v>
      </c>
    </row>
    <row r="376" spans="1:10" ht="41.5" customHeight="1" x14ac:dyDescent="0.3">
      <c r="A376" s="164" t="s">
        <v>131</v>
      </c>
      <c r="B376" s="170">
        <f>B330</f>
        <v>190</v>
      </c>
      <c r="C376" s="233">
        <f>C330</f>
        <v>198130</v>
      </c>
      <c r="D376" s="194"/>
      <c r="E376" s="170">
        <f>E330</f>
        <v>1037</v>
      </c>
      <c r="F376" s="170">
        <f>F330</f>
        <v>335</v>
      </c>
      <c r="G376" s="170">
        <f t="shared" ref="G376:J376" si="16">G330</f>
        <v>291520</v>
      </c>
      <c r="H376" s="170">
        <f t="shared" si="16"/>
        <v>253000</v>
      </c>
      <c r="I376" s="170">
        <f t="shared" si="16"/>
        <v>79</v>
      </c>
      <c r="J376" s="170">
        <f t="shared" si="16"/>
        <v>3.0955223880597016</v>
      </c>
    </row>
    <row r="377" spans="1:10" ht="39" customHeight="1" thickBot="1" x14ac:dyDescent="0.35">
      <c r="A377" s="162" t="s">
        <v>2</v>
      </c>
      <c r="B377" s="181">
        <f>(B376-B375)/B375</f>
        <v>-3.0612244897959183E-2</v>
      </c>
      <c r="C377" s="181">
        <f t="shared" ref="C377:I377" si="17">(C376-C375)/C375</f>
        <v>1.2448005559700348E-2</v>
      </c>
      <c r="D377" s="165"/>
      <c r="E377" s="181">
        <f t="shared" si="17"/>
        <v>0.10436634717784878</v>
      </c>
      <c r="F377" s="216">
        <f t="shared" si="17"/>
        <v>9.1205211726384364E-2</v>
      </c>
      <c r="G377" s="181">
        <f t="shared" si="17"/>
        <v>1.0937489163077478E-2</v>
      </c>
      <c r="H377" s="216">
        <f t="shared" si="17"/>
        <v>1.6003052024978415E-2</v>
      </c>
      <c r="I377" s="181">
        <f t="shared" si="17"/>
        <v>0.38596491228070173</v>
      </c>
      <c r="J377" s="181">
        <f>(J376-J375)/J375</f>
        <v>1.2061100249550991E-2</v>
      </c>
    </row>
  </sheetData>
  <pageMargins left="0.7" right="0.7" top="0.75" bottom="0.75" header="0.3" footer="0.3"/>
  <pageSetup orientation="portrait" r:id="rId1"/>
  <ignoredErrors>
    <ignoredError sqref="C362:C363 C340 B362" formulaRange="1"/>
    <ignoredError sqref="E340:J354 G356:J357 G359:J360 G358:I358 G355:I355 J361" evalError="1"/>
    <ignoredError sqref="E355:F362 F363" evalError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B5"/>
  <sheetViews>
    <sheetView workbookViewId="0">
      <selection activeCell="A2" sqref="A2"/>
    </sheetView>
  </sheetViews>
  <sheetFormatPr defaultColWidth="8.81640625" defaultRowHeight="14" x14ac:dyDescent="0.3"/>
  <cols>
    <col min="1" max="1" width="138.453125" style="140" bestFit="1" customWidth="1"/>
    <col min="2" max="2" width="95.453125" style="140" bestFit="1" customWidth="1"/>
    <col min="3" max="16384" width="8.81640625" style="140"/>
  </cols>
  <sheetData>
    <row r="1" spans="1:2" x14ac:dyDescent="0.3">
      <c r="A1" s="140" t="s">
        <v>92</v>
      </c>
      <c r="B1" s="140" t="s">
        <v>98</v>
      </c>
    </row>
    <row r="2" spans="1:2" x14ac:dyDescent="0.3">
      <c r="A2" s="140" t="s">
        <v>99</v>
      </c>
      <c r="B2" s="140" t="s">
        <v>124</v>
      </c>
    </row>
    <row r="3" spans="1:2" x14ac:dyDescent="0.3">
      <c r="A3" s="140" t="s">
        <v>93</v>
      </c>
    </row>
    <row r="4" spans="1:2" x14ac:dyDescent="0.3">
      <c r="A4" s="140" t="s">
        <v>113</v>
      </c>
    </row>
    <row r="5" spans="1:2" x14ac:dyDescent="0.3">
      <c r="A5" s="140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I102"/>
  <sheetViews>
    <sheetView tabSelected="1" zoomScaleNormal="100" workbookViewId="0">
      <selection activeCell="O16" sqref="O16"/>
    </sheetView>
  </sheetViews>
  <sheetFormatPr defaultColWidth="9.1796875" defaultRowHeight="13" x14ac:dyDescent="0.3"/>
  <cols>
    <col min="1" max="1" width="8.453125" style="69" customWidth="1"/>
    <col min="2" max="2" width="12" style="69" customWidth="1"/>
    <col min="3" max="3" width="22.453125" style="69" customWidth="1"/>
    <col min="4" max="4" width="20.1796875" style="69" customWidth="1"/>
    <col min="5" max="16384" width="9.1796875" style="69"/>
  </cols>
  <sheetData>
    <row r="1" spans="2:8" ht="13.5" thickBot="1" x14ac:dyDescent="0.35"/>
    <row r="2" spans="2:8" ht="47" thickBot="1" x14ac:dyDescent="0.35">
      <c r="B2" s="229" t="s">
        <v>89</v>
      </c>
      <c r="C2" s="230" t="s">
        <v>85</v>
      </c>
      <c r="D2" s="231" t="s">
        <v>86</v>
      </c>
    </row>
    <row r="3" spans="2:8" ht="18.75" customHeight="1" x14ac:dyDescent="0.3">
      <c r="B3" s="221">
        <v>45468</v>
      </c>
      <c r="C3" s="219">
        <v>117</v>
      </c>
      <c r="D3" s="220">
        <v>23017785</v>
      </c>
    </row>
    <row r="4" spans="2:8" ht="18.75" customHeight="1" x14ac:dyDescent="0.3">
      <c r="B4" s="221">
        <v>45498</v>
      </c>
      <c r="C4" s="219">
        <v>120</v>
      </c>
      <c r="D4" s="220">
        <v>25175795</v>
      </c>
    </row>
    <row r="5" spans="2:8" ht="18.75" customHeight="1" x14ac:dyDescent="0.3">
      <c r="B5" s="221">
        <v>45529</v>
      </c>
      <c r="C5" s="219">
        <v>118</v>
      </c>
      <c r="D5" s="220">
        <v>27582312</v>
      </c>
    </row>
    <row r="6" spans="2:8" ht="18.75" customHeight="1" x14ac:dyDescent="0.3">
      <c r="B6" s="221">
        <v>45560</v>
      </c>
      <c r="C6" s="219">
        <v>139</v>
      </c>
      <c r="D6" s="220">
        <v>30666733</v>
      </c>
    </row>
    <row r="7" spans="2:8" ht="18.75" customHeight="1" x14ac:dyDescent="0.3">
      <c r="B7" s="221">
        <v>45590</v>
      </c>
      <c r="C7" s="219">
        <v>141</v>
      </c>
      <c r="D7" s="220">
        <v>29230561</v>
      </c>
    </row>
    <row r="8" spans="2:8" ht="18.75" customHeight="1" x14ac:dyDescent="0.3">
      <c r="B8" s="221">
        <v>45621</v>
      </c>
      <c r="C8" s="219">
        <v>128</v>
      </c>
      <c r="D8" s="220">
        <v>23456471</v>
      </c>
    </row>
    <row r="9" spans="2:8" ht="18.75" customHeight="1" x14ac:dyDescent="0.3">
      <c r="B9" s="221">
        <v>45651</v>
      </c>
      <c r="C9" s="219">
        <v>100</v>
      </c>
      <c r="D9" s="220">
        <v>20786965</v>
      </c>
    </row>
    <row r="10" spans="2:8" ht="18.75" customHeight="1" x14ac:dyDescent="0.3">
      <c r="B10" s="221">
        <v>45682</v>
      </c>
      <c r="C10" s="219">
        <v>115</v>
      </c>
      <c r="D10" s="220">
        <v>24050356</v>
      </c>
    </row>
    <row r="11" spans="2:8" ht="18.75" customHeight="1" x14ac:dyDescent="0.3">
      <c r="B11" s="221">
        <v>45713</v>
      </c>
      <c r="C11" s="219">
        <v>139</v>
      </c>
      <c r="D11" s="220">
        <v>31913503</v>
      </c>
    </row>
    <row r="12" spans="2:8" ht="18.75" customHeight="1" x14ac:dyDescent="0.3">
      <c r="B12" s="221">
        <v>45741</v>
      </c>
      <c r="C12" s="219">
        <v>143</v>
      </c>
      <c r="D12" s="220">
        <v>33210123</v>
      </c>
    </row>
    <row r="13" spans="2:8" ht="18.75" customHeight="1" x14ac:dyDescent="0.3">
      <c r="B13" s="221">
        <v>45772</v>
      </c>
      <c r="C13" s="219">
        <v>155</v>
      </c>
      <c r="D13" s="220">
        <v>38652227</v>
      </c>
    </row>
    <row r="14" spans="2:8" ht="18.75" customHeight="1" x14ac:dyDescent="0.3">
      <c r="B14" s="221">
        <v>45802</v>
      </c>
      <c r="C14" s="219">
        <v>162</v>
      </c>
      <c r="D14" s="220">
        <v>35628486</v>
      </c>
      <c r="H14" s="217" t="s">
        <v>125</v>
      </c>
    </row>
    <row r="15" spans="2:8" ht="18.75" customHeight="1" thickBot="1" x14ac:dyDescent="0.35">
      <c r="B15" s="221">
        <v>45833</v>
      </c>
      <c r="C15" s="219">
        <v>140</v>
      </c>
      <c r="D15" s="220">
        <v>35061240</v>
      </c>
      <c r="H15" s="217"/>
    </row>
    <row r="16" spans="2:8" ht="18.75" customHeight="1" x14ac:dyDescent="0.3">
      <c r="B16" s="253" t="s">
        <v>88</v>
      </c>
      <c r="C16" s="253"/>
      <c r="D16" s="253"/>
      <c r="H16" s="217"/>
    </row>
    <row r="17" spans="2:9" ht="18.75" customHeight="1" x14ac:dyDescent="0.3">
      <c r="H17" s="217"/>
    </row>
    <row r="18" spans="2:9" ht="18.75" customHeight="1" x14ac:dyDescent="0.3"/>
    <row r="19" spans="2:9" ht="18.649999999999999" customHeight="1" x14ac:dyDescent="0.3"/>
    <row r="20" spans="2:9" ht="13.5" thickBot="1" x14ac:dyDescent="0.35"/>
    <row r="21" spans="2:9" ht="42.5" thickBot="1" x14ac:dyDescent="0.35">
      <c r="B21" s="234" t="s">
        <v>89</v>
      </c>
      <c r="C21" s="235" t="s">
        <v>90</v>
      </c>
      <c r="D21" s="236" t="s">
        <v>91</v>
      </c>
    </row>
    <row r="22" spans="2:9" ht="19.399999999999999" customHeight="1" x14ac:dyDescent="0.3">
      <c r="B22" s="237">
        <v>45463</v>
      </c>
      <c r="C22" s="222">
        <v>3</v>
      </c>
      <c r="D22" s="223">
        <v>4217595</v>
      </c>
    </row>
    <row r="23" spans="2:9" ht="17.5" customHeight="1" x14ac:dyDescent="0.3">
      <c r="B23" s="237">
        <v>45493</v>
      </c>
      <c r="C23" s="222">
        <v>6</v>
      </c>
      <c r="D23" s="223">
        <v>99582887</v>
      </c>
    </row>
    <row r="24" spans="2:9" ht="20.149999999999999" customHeight="1" x14ac:dyDescent="0.3">
      <c r="B24" s="237">
        <v>45524</v>
      </c>
      <c r="C24" s="222">
        <v>4</v>
      </c>
      <c r="D24" s="223">
        <v>6048669</v>
      </c>
    </row>
    <row r="25" spans="2:9" ht="17.5" customHeight="1" x14ac:dyDescent="0.3">
      <c r="B25" s="237">
        <v>45555</v>
      </c>
      <c r="C25" s="222">
        <v>3</v>
      </c>
      <c r="D25" s="223">
        <v>28867181</v>
      </c>
    </row>
    <row r="26" spans="2:9" ht="19.399999999999999" customHeight="1" x14ac:dyDescent="0.3">
      <c r="B26" s="237">
        <v>45585</v>
      </c>
      <c r="C26" s="222">
        <v>2</v>
      </c>
      <c r="D26" s="223">
        <v>5467688</v>
      </c>
    </row>
    <row r="27" spans="2:9" ht="19.399999999999999" customHeight="1" x14ac:dyDescent="0.3">
      <c r="B27" s="237">
        <v>45616</v>
      </c>
      <c r="C27" s="222">
        <v>2</v>
      </c>
      <c r="D27" s="223">
        <v>2100000</v>
      </c>
    </row>
    <row r="28" spans="2:9" ht="19.399999999999999" customHeight="1" x14ac:dyDescent="0.3">
      <c r="B28" s="237">
        <v>45646</v>
      </c>
      <c r="C28" s="222">
        <v>2</v>
      </c>
      <c r="D28" s="223">
        <v>797807</v>
      </c>
    </row>
    <row r="29" spans="2:9" ht="19.399999999999999" customHeight="1" x14ac:dyDescent="0.3">
      <c r="B29" s="237">
        <v>45677</v>
      </c>
      <c r="C29" s="222">
        <v>1</v>
      </c>
      <c r="D29" s="223">
        <v>9698485</v>
      </c>
    </row>
    <row r="30" spans="2:9" ht="19.399999999999999" customHeight="1" x14ac:dyDescent="0.3">
      <c r="B30" s="237">
        <v>45708</v>
      </c>
      <c r="C30" s="222">
        <v>1</v>
      </c>
      <c r="D30" s="223">
        <v>28780341</v>
      </c>
    </row>
    <row r="31" spans="2:9" ht="19.399999999999999" customHeight="1" x14ac:dyDescent="0.3">
      <c r="B31" s="237">
        <v>45736</v>
      </c>
      <c r="C31" s="222">
        <v>9</v>
      </c>
      <c r="D31" s="223">
        <v>28428902</v>
      </c>
      <c r="I31" s="218" t="s">
        <v>126</v>
      </c>
    </row>
    <row r="32" spans="2:9" ht="19.399999999999999" customHeight="1" x14ac:dyDescent="0.3">
      <c r="B32" s="237">
        <v>45767</v>
      </c>
      <c r="C32" s="222">
        <v>6</v>
      </c>
      <c r="D32" s="223">
        <v>4125666</v>
      </c>
    </row>
    <row r="33" spans="2:9" ht="19.399999999999999" customHeight="1" x14ac:dyDescent="0.3">
      <c r="B33" s="237">
        <v>45797</v>
      </c>
      <c r="C33" s="222">
        <v>2</v>
      </c>
      <c r="D33" s="223">
        <v>1195000</v>
      </c>
      <c r="I33" s="218"/>
    </row>
    <row r="34" spans="2:9" ht="19.399999999999999" customHeight="1" thickBot="1" x14ac:dyDescent="0.35">
      <c r="B34" s="237">
        <v>45828</v>
      </c>
      <c r="C34" s="222">
        <v>8</v>
      </c>
      <c r="D34" s="223">
        <v>32319724</v>
      </c>
    </row>
    <row r="35" spans="2:9" ht="19.399999999999999" customHeight="1" x14ac:dyDescent="0.3">
      <c r="B35" s="254" t="s">
        <v>87</v>
      </c>
      <c r="C35" s="254"/>
      <c r="D35" s="254"/>
    </row>
    <row r="36" spans="2:9" ht="19.399999999999999" customHeight="1" x14ac:dyDescent="0.3"/>
    <row r="37" spans="2:9" ht="19.399999999999999" customHeight="1" x14ac:dyDescent="0.3"/>
    <row r="38" spans="2:9" ht="19.399999999999999" customHeight="1" x14ac:dyDescent="0.3"/>
    <row r="39" spans="2:9" ht="19.399999999999999" customHeight="1" thickBot="1" x14ac:dyDescent="0.35"/>
    <row r="40" spans="2:9" ht="18.75" customHeight="1" thickBot="1" x14ac:dyDescent="0.35">
      <c r="B40" s="224" t="s">
        <v>89</v>
      </c>
      <c r="C40" s="224" t="s">
        <v>122</v>
      </c>
    </row>
    <row r="41" spans="2:9" ht="18.75" customHeight="1" x14ac:dyDescent="0.3">
      <c r="B41" s="225">
        <v>45432</v>
      </c>
      <c r="C41" s="226">
        <v>288366</v>
      </c>
    </row>
    <row r="42" spans="2:9" ht="18.75" customHeight="1" x14ac:dyDescent="0.3">
      <c r="B42" s="225">
        <v>45463</v>
      </c>
      <c r="C42" s="226">
        <v>310088</v>
      </c>
    </row>
    <row r="43" spans="2:9" ht="18.649999999999999" customHeight="1" x14ac:dyDescent="0.3">
      <c r="B43" s="225">
        <v>45493</v>
      </c>
      <c r="C43" s="226">
        <v>307393</v>
      </c>
    </row>
    <row r="44" spans="2:9" ht="18.649999999999999" customHeight="1" x14ac:dyDescent="0.3">
      <c r="B44" s="225">
        <v>45524</v>
      </c>
      <c r="C44" s="226">
        <v>300799</v>
      </c>
    </row>
    <row r="45" spans="2:9" ht="16" customHeight="1" x14ac:dyDescent="0.3">
      <c r="B45" s="225">
        <v>45555</v>
      </c>
      <c r="C45" s="226">
        <v>287838</v>
      </c>
    </row>
    <row r="46" spans="2:9" ht="17.5" customHeight="1" x14ac:dyDescent="0.3">
      <c r="B46" s="225">
        <v>45585</v>
      </c>
      <c r="C46" s="226">
        <v>287304</v>
      </c>
    </row>
    <row r="47" spans="2:9" ht="17.5" customHeight="1" x14ac:dyDescent="0.3">
      <c r="B47" s="225">
        <v>45616</v>
      </c>
      <c r="C47" s="226">
        <v>278931</v>
      </c>
    </row>
    <row r="48" spans="2:9" ht="17.5" customHeight="1" x14ac:dyDescent="0.3">
      <c r="B48" s="225">
        <v>45646</v>
      </c>
      <c r="C48" s="226">
        <v>291092</v>
      </c>
    </row>
    <row r="49" spans="2:7" ht="17.5" customHeight="1" x14ac:dyDescent="0.3">
      <c r="B49" s="225">
        <v>45677</v>
      </c>
      <c r="C49" s="226">
        <v>206763</v>
      </c>
    </row>
    <row r="50" spans="2:7" ht="17.5" customHeight="1" x14ac:dyDescent="0.3">
      <c r="B50" s="225">
        <v>45708</v>
      </c>
      <c r="C50" s="226">
        <v>204395</v>
      </c>
    </row>
    <row r="51" spans="2:7" ht="17.5" customHeight="1" x14ac:dyDescent="0.3">
      <c r="B51" s="225">
        <v>45736</v>
      </c>
      <c r="C51" s="226">
        <v>300378</v>
      </c>
    </row>
    <row r="52" spans="2:7" ht="17.5" customHeight="1" x14ac:dyDescent="0.3">
      <c r="B52" s="225">
        <v>45767</v>
      </c>
      <c r="C52" s="226">
        <v>290367</v>
      </c>
    </row>
    <row r="53" spans="2:7" ht="17.5" customHeight="1" thickBot="1" x14ac:dyDescent="0.35">
      <c r="B53" s="227">
        <v>45797</v>
      </c>
      <c r="C53" s="228">
        <v>291520</v>
      </c>
    </row>
    <row r="54" spans="2:7" ht="17.5" customHeight="1" x14ac:dyDescent="0.3">
      <c r="B54" s="255" t="s">
        <v>123</v>
      </c>
      <c r="C54" s="255"/>
    </row>
    <row r="55" spans="2:7" ht="17.5" customHeight="1" x14ac:dyDescent="0.3"/>
    <row r="56" spans="2:7" ht="17.5" customHeight="1" x14ac:dyDescent="0.3"/>
    <row r="57" spans="2:7" ht="17.5" customHeight="1" x14ac:dyDescent="0.3"/>
    <row r="58" spans="2:7" ht="17.5" customHeight="1" x14ac:dyDescent="0.35">
      <c r="B58"/>
      <c r="C58"/>
      <c r="D58"/>
      <c r="E58"/>
    </row>
    <row r="59" spans="2:7" ht="17.5" customHeight="1" x14ac:dyDescent="0.35">
      <c r="B59"/>
      <c r="C59"/>
      <c r="D59"/>
      <c r="E59"/>
    </row>
    <row r="60" spans="2:7" ht="19.5" customHeight="1" x14ac:dyDescent="0.35">
      <c r="B60"/>
      <c r="C60"/>
      <c r="D60"/>
      <c r="E60"/>
    </row>
    <row r="61" spans="2:7" ht="14.5" hidden="1" x14ac:dyDescent="0.35">
      <c r="B61"/>
      <c r="C61"/>
      <c r="D61"/>
      <c r="E61"/>
      <c r="G61" s="218" t="s">
        <v>127</v>
      </c>
    </row>
    <row r="62" spans="2:7" ht="14.5" hidden="1" x14ac:dyDescent="0.35">
      <c r="B62"/>
      <c r="C62"/>
      <c r="D62"/>
      <c r="E62"/>
    </row>
    <row r="63" spans="2:7" ht="14.5" hidden="1" x14ac:dyDescent="0.35">
      <c r="B63"/>
      <c r="C63"/>
      <c r="D63"/>
      <c r="E63"/>
    </row>
    <row r="64" spans="2:7" ht="14.5" hidden="1" x14ac:dyDescent="0.35">
      <c r="B64"/>
      <c r="C64"/>
      <c r="D64"/>
      <c r="E64"/>
    </row>
    <row r="65" spans="2:5" ht="14.5" hidden="1" x14ac:dyDescent="0.35">
      <c r="B65"/>
      <c r="C65"/>
      <c r="D65"/>
      <c r="E65"/>
    </row>
    <row r="66" spans="2:5" ht="14.5" hidden="1" x14ac:dyDescent="0.35">
      <c r="B66"/>
      <c r="C66"/>
      <c r="D66"/>
      <c r="E66"/>
    </row>
    <row r="67" spans="2:5" ht="14.5" hidden="1" x14ac:dyDescent="0.35">
      <c r="B67"/>
      <c r="C67"/>
      <c r="D67"/>
      <c r="E67"/>
    </row>
    <row r="68" spans="2:5" ht="21" hidden="1" customHeight="1" x14ac:dyDescent="0.35">
      <c r="B68"/>
      <c r="C68"/>
      <c r="D68"/>
      <c r="E68"/>
    </row>
    <row r="69" spans="2:5" ht="21" hidden="1" customHeight="1" thickBot="1" x14ac:dyDescent="0.35">
      <c r="B69"/>
      <c r="C69"/>
      <c r="D69"/>
      <c r="E69"/>
    </row>
    <row r="70" spans="2:5" ht="21" hidden="1" customHeight="1" x14ac:dyDescent="0.35">
      <c r="B70"/>
      <c r="C70"/>
      <c r="D70"/>
      <c r="E70"/>
    </row>
    <row r="71" spans="2:5" ht="21" hidden="1" customHeight="1" x14ac:dyDescent="0.35">
      <c r="B71"/>
      <c r="C71"/>
      <c r="D71"/>
      <c r="E71"/>
    </row>
    <row r="72" spans="2:5" ht="21" hidden="1" customHeight="1" x14ac:dyDescent="0.35">
      <c r="B72"/>
      <c r="C72"/>
      <c r="D72"/>
      <c r="E72"/>
    </row>
    <row r="73" spans="2:5" ht="14.5" hidden="1" x14ac:dyDescent="0.35">
      <c r="B73"/>
      <c r="C73"/>
      <c r="D73"/>
      <c r="E73"/>
    </row>
    <row r="74" spans="2:5" ht="14.5" hidden="1" x14ac:dyDescent="0.35">
      <c r="B74"/>
      <c r="C74"/>
      <c r="D74"/>
      <c r="E74"/>
    </row>
    <row r="75" spans="2:5" ht="14.5" hidden="1" x14ac:dyDescent="0.35">
      <c r="B75"/>
      <c r="C75"/>
      <c r="D75"/>
      <c r="E75"/>
    </row>
    <row r="76" spans="2:5" ht="14.5" hidden="1" x14ac:dyDescent="0.35">
      <c r="B76"/>
      <c r="C76"/>
      <c r="D76"/>
      <c r="E76"/>
    </row>
    <row r="77" spans="2:5" ht="14.5" hidden="1" x14ac:dyDescent="0.35">
      <c r="B77"/>
      <c r="C77"/>
      <c r="D77"/>
      <c r="E77"/>
    </row>
    <row r="78" spans="2:5" ht="14.5" hidden="1" x14ac:dyDescent="0.35">
      <c r="B78"/>
      <c r="C78"/>
      <c r="D78"/>
      <c r="E78"/>
    </row>
    <row r="79" spans="2:5" ht="14.5" hidden="1" x14ac:dyDescent="0.35">
      <c r="B79"/>
      <c r="C79"/>
      <c r="D79"/>
      <c r="E79"/>
    </row>
    <row r="80" spans="2:5" ht="14.5" hidden="1" x14ac:dyDescent="0.35">
      <c r="B80"/>
      <c r="C80"/>
      <c r="D80"/>
      <c r="E80"/>
    </row>
    <row r="81" spans="2:5" ht="14.5" hidden="1" x14ac:dyDescent="0.35">
      <c r="B81"/>
      <c r="C81"/>
      <c r="D81"/>
      <c r="E81"/>
    </row>
    <row r="82" spans="2:5" ht="14.5" hidden="1" x14ac:dyDescent="0.35">
      <c r="B82"/>
      <c r="C82"/>
      <c r="D82"/>
      <c r="E82"/>
    </row>
    <row r="83" spans="2:5" ht="14.5" hidden="1" x14ac:dyDescent="0.35">
      <c r="B83"/>
      <c r="C83"/>
      <c r="D83"/>
      <c r="E83"/>
    </row>
    <row r="84" spans="2:5" ht="14.5" hidden="1" x14ac:dyDescent="0.35">
      <c r="B84"/>
      <c r="C84"/>
      <c r="D84"/>
      <c r="E84"/>
    </row>
    <row r="85" spans="2:5" ht="14.5" hidden="1" x14ac:dyDescent="0.35">
      <c r="B85"/>
      <c r="C85"/>
      <c r="D85"/>
      <c r="E85"/>
    </row>
    <row r="86" spans="2:5" ht="14.5" hidden="1" x14ac:dyDescent="0.35">
      <c r="B86"/>
      <c r="C86"/>
      <c r="D86"/>
      <c r="E86"/>
    </row>
    <row r="87" spans="2:5" ht="14.5" hidden="1" x14ac:dyDescent="0.35">
      <c r="B87"/>
      <c r="C87"/>
      <c r="D87"/>
      <c r="E87"/>
    </row>
    <row r="88" spans="2:5" ht="14.5" hidden="1" x14ac:dyDescent="0.35">
      <c r="B88"/>
      <c r="C88"/>
      <c r="D88"/>
      <c r="E88"/>
    </row>
    <row r="89" spans="2:5" ht="14.5" hidden="1" x14ac:dyDescent="0.35">
      <c r="B89"/>
      <c r="C89"/>
      <c r="D89"/>
      <c r="E89"/>
    </row>
    <row r="90" spans="2:5" ht="14.5" hidden="1" x14ac:dyDescent="0.35">
      <c r="B90"/>
      <c r="C90"/>
      <c r="D90"/>
      <c r="E90"/>
    </row>
    <row r="91" spans="2:5" ht="14.5" hidden="1" x14ac:dyDescent="0.35">
      <c r="B91"/>
      <c r="C91"/>
      <c r="D91"/>
      <c r="E91"/>
    </row>
    <row r="92" spans="2:5" ht="14.5" hidden="1" x14ac:dyDescent="0.35">
      <c r="B92"/>
      <c r="C92"/>
      <c r="D92"/>
      <c r="E92"/>
    </row>
    <row r="93" spans="2:5" ht="14.5" hidden="1" x14ac:dyDescent="0.35">
      <c r="B93"/>
      <c r="C93"/>
      <c r="D93"/>
      <c r="E93"/>
    </row>
    <row r="94" spans="2:5" ht="14.5" hidden="1" x14ac:dyDescent="0.35">
      <c r="B94"/>
      <c r="C94"/>
      <c r="D94"/>
      <c r="E94"/>
    </row>
    <row r="95" spans="2:5" ht="14.5" hidden="1" x14ac:dyDescent="0.35">
      <c r="B95"/>
      <c r="C95"/>
      <c r="D95"/>
      <c r="E95"/>
    </row>
    <row r="96" spans="2:5" ht="14.5" hidden="1" x14ac:dyDescent="0.35">
      <c r="B96"/>
      <c r="C96"/>
      <c r="D96"/>
      <c r="E96"/>
    </row>
    <row r="97" spans="2:5" ht="14.5" hidden="1" x14ac:dyDescent="0.35">
      <c r="B97"/>
      <c r="C97"/>
      <c r="D97"/>
      <c r="E97"/>
    </row>
    <row r="98" spans="2:5" ht="14.5" hidden="1" x14ac:dyDescent="0.35">
      <c r="B98"/>
      <c r="C98"/>
      <c r="D98"/>
      <c r="E98"/>
    </row>
    <row r="99" spans="2:5" ht="14.5" hidden="1" x14ac:dyDescent="0.35">
      <c r="B99"/>
      <c r="C99"/>
      <c r="D99"/>
      <c r="E99"/>
    </row>
    <row r="100" spans="2:5" ht="14.5" x14ac:dyDescent="0.35">
      <c r="B100"/>
      <c r="C100"/>
      <c r="D100"/>
      <c r="E100"/>
    </row>
    <row r="101" spans="2:5" ht="23.5" customHeight="1" x14ac:dyDescent="0.35">
      <c r="B101"/>
      <c r="C101"/>
      <c r="D101"/>
      <c r="E101"/>
    </row>
    <row r="102" spans="2:5" ht="14.5" x14ac:dyDescent="0.35">
      <c r="B102"/>
      <c r="C102"/>
      <c r="D102"/>
      <c r="E102"/>
    </row>
  </sheetData>
  <mergeCells count="3">
    <mergeCell ref="B16:D16"/>
    <mergeCell ref="B35:D35"/>
    <mergeCell ref="B54:C5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4c422d-c2aa-4847-810a-5dfb93f5a71d" xsi:nil="true"/>
    <lcf76f155ced4ddcb4097134ff3c332f xmlns="035a96ff-1853-4a85-a81b-9285d67b511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92B24EB8A70F43BAA49D24C17BC0A6" ma:contentTypeVersion="16" ma:contentTypeDescription="Create a new document." ma:contentTypeScope="" ma:versionID="6718d8c456836c2f0cbd85770b984822">
  <xsd:schema xmlns:xsd="http://www.w3.org/2001/XMLSchema" xmlns:xs="http://www.w3.org/2001/XMLSchema" xmlns:p="http://schemas.microsoft.com/office/2006/metadata/properties" xmlns:ns2="035a96ff-1853-4a85-a81b-9285d67b5111" xmlns:ns3="e64c422d-c2aa-4847-810a-5dfb93f5a71d" targetNamespace="http://schemas.microsoft.com/office/2006/metadata/properties" ma:root="true" ma:fieldsID="32f407be7870008a23742556b4441d2e" ns2:_="" ns3:_="">
    <xsd:import namespace="035a96ff-1853-4a85-a81b-9285d67b5111"/>
    <xsd:import namespace="e64c422d-c2aa-4847-810a-5dfb93f5a7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a96ff-1853-4a85-a81b-9285d67b51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2065ff1-93ab-4f24-9fcf-e5801d25c0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c422d-c2aa-4847-810a-5dfb93f5a71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9bf956c-3fac-47f0-a245-9106d72ef1d7}" ma:internalName="TaxCatchAll" ma:showField="CatchAllData" ma:web="e64c422d-c2aa-4847-810a-5dfb93f5a7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949FE-D265-4C4C-B388-2310A7C16A16}">
  <ds:schemaRefs>
    <ds:schemaRef ds:uri="http://schemas.microsoft.com/office/2006/metadata/properties"/>
    <ds:schemaRef ds:uri="http://schemas.microsoft.com/office/infopath/2007/PartnerControls"/>
    <ds:schemaRef ds:uri="e64c422d-c2aa-4847-810a-5dfb93f5a71d"/>
    <ds:schemaRef ds:uri="035a96ff-1853-4a85-a81b-9285d67b5111"/>
  </ds:schemaRefs>
</ds:datastoreItem>
</file>

<file path=customXml/itemProps2.xml><?xml version="1.0" encoding="utf-8"?>
<ds:datastoreItem xmlns:ds="http://schemas.openxmlformats.org/officeDocument/2006/customXml" ds:itemID="{95A5F92B-0960-43A2-8209-AE11F26786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5a96ff-1853-4a85-a81b-9285d67b5111"/>
    <ds:schemaRef ds:uri="e64c422d-c2aa-4847-810a-5dfb93f5a7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6FB13A-EA78-4095-AE11-E1FBD6D091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New Residential BuildingPermits</vt:lpstr>
      <vt:lpstr>New Commercial Building Permits</vt:lpstr>
      <vt:lpstr>Apartment Vacancy</vt:lpstr>
      <vt:lpstr>Office Occupancy &amp; Rates</vt:lpstr>
      <vt:lpstr>Home Sales</vt:lpstr>
      <vt:lpstr>Source</vt:lpstr>
      <vt:lpstr>Pastelinks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 Segura</dc:creator>
  <cp:lastModifiedBy>Sarah Choi</cp:lastModifiedBy>
  <dcterms:created xsi:type="dcterms:W3CDTF">2015-08-27T15:32:31Z</dcterms:created>
  <dcterms:modified xsi:type="dcterms:W3CDTF">2025-07-29T16:53:45Z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0x0101006D92B24EB8A70F43BAA49D24C17BC0A6</vt:lpwstr>
  </property>
  <property fmtid="{D5CDD505-2E9C-101B-9397-08002B2CF9AE}" pid="3" name="Order">
    <vt:r8>1353400</vt:r8>
  </property>
  <property fmtid="{D5CDD505-2E9C-101B-9397-08002B2CF9AE}" pid="4" name="MediaServiceImageTags">
    <vt:lpwstr/>
  </property>
</Properties>
</file>